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ROPUESTA JIR INGENIEROS\PROPUESTA ECONOMICA\"/>
    </mc:Choice>
  </mc:AlternateContent>
  <xr:revisionPtr revIDLastSave="0" documentId="13_ncr:1_{90B40955-DEA7-4B5D-997B-FD048DB7B2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P.U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1" l="1"/>
  <c r="G16" i="1"/>
  <c r="G17" i="1"/>
  <c r="G18" i="1"/>
  <c r="G19" i="1"/>
  <c r="G20" i="1"/>
  <c r="G21" i="1"/>
  <c r="G22" i="1"/>
  <c r="G15" i="1"/>
  <c r="G13" i="1"/>
  <c r="G12" i="1"/>
  <c r="H12" i="2" l="1"/>
  <c r="H13" i="2"/>
  <c r="H14" i="2"/>
  <c r="H33" i="2" l="1"/>
  <c r="H31" i="2"/>
  <c r="H32" i="2"/>
  <c r="H34" i="2"/>
  <c r="H35" i="2"/>
  <c r="H22" i="2"/>
  <c r="H21" i="2"/>
  <c r="H23" i="2"/>
  <c r="H9" i="2"/>
  <c r="H10" i="2"/>
  <c r="H11" i="2"/>
  <c r="E30" i="2"/>
  <c r="H30" i="2" s="1"/>
  <c r="H20" i="2"/>
  <c r="H8" i="2"/>
  <c r="H37" i="2" l="1"/>
  <c r="H27" i="2"/>
  <c r="H16" i="2"/>
  <c r="H39" i="2" l="1"/>
  <c r="H40" i="2" s="1"/>
  <c r="G9" i="1" l="1"/>
  <c r="G23" i="1" s="1"/>
  <c r="G24" i="1" s="1"/>
  <c r="G25" i="1" l="1"/>
  <c r="G26" i="1" l="1"/>
  <c r="G27" i="1" s="1"/>
</calcChain>
</file>

<file path=xl/sharedStrings.xml><?xml version="1.0" encoding="utf-8"?>
<sst xmlns="http://schemas.openxmlformats.org/spreadsheetml/2006/main" count="87" uniqueCount="72">
  <si>
    <t>INSTRUCCIONES PARA PRESENTACIÓN DE PROPUESTAS</t>
  </si>
  <si>
    <t>FORMATO 001 - ÁREA DE COSTOS</t>
  </si>
  <si>
    <t>PLANTILLA DE PRESUPUESTO</t>
  </si>
  <si>
    <t>ÍTEM</t>
  </si>
  <si>
    <t>DESCRIPCIÓN</t>
  </si>
  <si>
    <t>UND</t>
  </si>
  <si>
    <t>CANTIDAD</t>
  </si>
  <si>
    <t>P. UNIT</t>
  </si>
  <si>
    <t>P. PARCIAL</t>
  </si>
  <si>
    <t>A</t>
  </si>
  <si>
    <t>COSTO DIRECTO</t>
  </si>
  <si>
    <t>B</t>
  </si>
  <si>
    <t>C</t>
  </si>
  <si>
    <t>D</t>
  </si>
  <si>
    <t>E</t>
  </si>
  <si>
    <t>IMPUESTO GENERAL A LAS VENTAS (IGV)</t>
  </si>
  <si>
    <t>MONTO TOTAL DEL SERVICIO (D+E)</t>
  </si>
  <si>
    <t>GLB</t>
  </si>
  <si>
    <t>ACTIVIDADES PRELIMINARES</t>
  </si>
  <si>
    <t>VÍAS – REPLANTEO, DELIMITACIÓN Y MEDICIONES TOPOGRÁFICAS</t>
  </si>
  <si>
    <t>REPLANTEO DE VIAS PRIMARIAS EXISTENTES - CHAPAPOYAS, PAMPADURA,
SANTA CLEMENCIA, TUPAC AMARU, VILLA EL SALVADOR, CAMBIO PUENTE (VÍA
DE ACCESO SUBPROYECTO A4), 23 DE OCTUBRE y SOLIVIN</t>
  </si>
  <si>
    <t>MOVILIZACION Y DESMOVILIZACION</t>
  </si>
  <si>
    <t>GESTION DE INGRESO</t>
  </si>
  <si>
    <t>REPLANTEO DE VIAS SECUNDARIAS - ACCESOS A BOCATOMAS, RETORNOS, AL
RIO, DME (013 Y 014), CANTERAS (LA JOYA, PRINCIPE, ORTECHO), PATIO
MAQUINAS, TALLER DE MANTENIMIENTO, PUNTOS DE AGUA (F-08), PUENTES
(PARDO, PANAMERICANA Y A3-1), PROLONGACIÓN BUENOS AIRES, VÍA DE
ACCESO A DIQUES (4.2-2-MI; 4.2-1-MD)</t>
  </si>
  <si>
    <t>ESTRUCTURAS – REPLANTEO, DELIMITACIÓN Y MEDICIONES TOPOGRÁFICAS</t>
  </si>
  <si>
    <t>SUB-PROYECTO A1 KM 0+00 AL KM 3+700_ CHIMBOTE - NUEVO CHIMBOTE</t>
  </si>
  <si>
    <t>SUB-PROYECTO A2 KM 3+700 AL KM 21+700_CHIMBOTE - NUEVO CHIMBOTE</t>
  </si>
  <si>
    <t>SUB-PROYECTO A3 DEL KM 21+700 AL KM 26+050_CHIMBOTE - NUEVO
CHIMBOTE</t>
  </si>
  <si>
    <t>SUB-PROYECTO A4 KM 26+050 AL KM 28+900 Río Lacramarca / KM 0+00 AL KM
4+000
Qda. Pampa Toro _CHIMBOTE - NUEVO CHIMBOTE-MACATE-CACERES DEL PERU</t>
  </si>
  <si>
    <t>MARCACIÓN DE LA UBICACIÓN FINAL DE LOS DIQUES AGUAS ARRIBA Y
DELIMITACIÓN DE ACUEDUCTOS</t>
  </si>
  <si>
    <t>MARCACIÓN DE LA UBICACIÓN DE LAS ÁREAS TEMPORALES DE TRABAJOS</t>
  </si>
  <si>
    <t>LIBERACIÓN DE LAS ÁREAS DE EXPROPIACIÓN DEFINITIVA Y ZONAS TEMPORALES
DE TRABAJO</t>
  </si>
  <si>
    <t>REGISTRO</t>
  </si>
  <si>
    <t>Versión: 00
Fecha: 04/07/2020
Rev: ADM
Aprob: GG</t>
  </si>
  <si>
    <t>N°</t>
  </si>
  <si>
    <t xml:space="preserve">MONTO </t>
  </si>
  <si>
    <t>MONTO</t>
  </si>
  <si>
    <t xml:space="preserve"> ITEMS</t>
  </si>
  <si>
    <t>Persona/Equipo</t>
  </si>
  <si>
    <t>Días</t>
  </si>
  <si>
    <t>Diario</t>
  </si>
  <si>
    <t>Total</t>
  </si>
  <si>
    <t>1. PERSONAL</t>
  </si>
  <si>
    <t xml:space="preserve"> TOPÓGRAFO</t>
  </si>
  <si>
    <t>AUXILIAR DE TOPOGRAFÍA</t>
  </si>
  <si>
    <t>CONDUCTOR / AUXILIAR</t>
  </si>
  <si>
    <t xml:space="preserve">2. EQUIPO </t>
  </si>
  <si>
    <t>ESTACIÓN TOTAL</t>
  </si>
  <si>
    <t>MOVILIDAD (PICK UP 4X4)</t>
  </si>
  <si>
    <t xml:space="preserve">3. EQUIPO COMPLEMENTARIO </t>
  </si>
  <si>
    <t>ALIMENTACIÓN</t>
  </si>
  <si>
    <t>EPP</t>
  </si>
  <si>
    <t>COMBUSTIBLE</t>
  </si>
  <si>
    <t>SUB.TOTAL</t>
  </si>
  <si>
    <t>TOTAL (1+2+3 )</t>
  </si>
  <si>
    <t>SERVICIO DE TOPOGRAFÍA TEMPORAL– RÍO LACRAMARCA</t>
  </si>
  <si>
    <t>COSTOS UNITARIOS</t>
  </si>
  <si>
    <t>CADISTA</t>
  </si>
  <si>
    <t>GPS DIFERENCIAL</t>
  </si>
  <si>
    <t>NIVEL DE INGENIERO</t>
  </si>
  <si>
    <t>MATERIALES (ESTACAS,UTILES,ETC)</t>
  </si>
  <si>
    <t>COMUNICACIÓN (INTERNET)</t>
  </si>
  <si>
    <t>ALOJAMIENTO</t>
  </si>
  <si>
    <t>COSTO DIRECTO POR DÍA (DOS CUADRILLAS)</t>
  </si>
  <si>
    <t>COSTO DIRECTO POR DÍA (UNA CUADRILLA)</t>
  </si>
  <si>
    <t>CONTROL TOPOGRÁFICO DEL AVANCE DE SUMINISTRO DE ROCA</t>
  </si>
  <si>
    <t>JEFE DE PROYECTO</t>
  </si>
  <si>
    <t>SUPERVISOR SSOMA</t>
  </si>
  <si>
    <t>RESGUARDO POLICIAL</t>
  </si>
  <si>
    <t>UTILIDAD (10%)</t>
  </si>
  <si>
    <t>SUBTOTAL (A+B)</t>
  </si>
  <si>
    <t>S/.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</si>
</sst>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S/.-280A]\ #,##0.00"/>
    <numFmt numFmtId="166" formatCode="_-[$$-409]* #,##0.00_ ;_-[$$-409]* \-#,##0.00\ ;_-[$$-409]* &quot;-&quot;??_ ;_-@_ "/>
    <numFmt numFmtId="167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u/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99">
    <xf numFmtId="0" fontId="0" fillId="0" borderId="0" xfId="0"/>
    <xf numFmtId="0" fontId="5" fillId="3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justify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justify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9" fontId="2" fillId="4" borderId="7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8" fillId="0" borderId="0" xfId="0" applyFont="1"/>
    <xf numFmtId="164" fontId="8" fillId="0" borderId="0" xfId="0" applyNumberFormat="1" applyFont="1"/>
    <xf numFmtId="0" fontId="8" fillId="0" borderId="12" xfId="0" applyFont="1" applyBorder="1"/>
    <xf numFmtId="0" fontId="8" fillId="0" borderId="13" xfId="0" applyFont="1" applyBorder="1"/>
    <xf numFmtId="0" fontId="8" fillId="0" borderId="3" xfId="0" applyFont="1" applyBorder="1"/>
    <xf numFmtId="0" fontId="8" fillId="0" borderId="13" xfId="0" applyFont="1" applyBorder="1" applyAlignment="1">
      <alignment horizontal="center"/>
    </xf>
    <xf numFmtId="0" fontId="8" fillId="0" borderId="14" xfId="0" applyFont="1" applyBorder="1"/>
    <xf numFmtId="0" fontId="8" fillId="0" borderId="4" xfId="0" applyFont="1" applyBorder="1"/>
    <xf numFmtId="0" fontId="8" fillId="7" borderId="15" xfId="0" applyFont="1" applyFill="1" applyBorder="1" applyAlignment="1">
      <alignment horizontal="center"/>
    </xf>
    <xf numFmtId="0" fontId="8" fillId="7" borderId="2" xfId="0" applyFont="1" applyFill="1" applyBorder="1"/>
    <xf numFmtId="0" fontId="12" fillId="7" borderId="16" xfId="0" applyFont="1" applyFill="1" applyBorder="1" applyAlignment="1">
      <alignment horizontal="left" indent="1"/>
    </xf>
    <xf numFmtId="0" fontId="8" fillId="7" borderId="16" xfId="0" applyFont="1" applyFill="1" applyBorder="1"/>
    <xf numFmtId="0" fontId="12" fillId="7" borderId="17" xfId="0" applyFont="1" applyFill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164" fontId="12" fillId="7" borderId="17" xfId="0" applyNumberFormat="1" applyFont="1" applyFill="1" applyBorder="1" applyAlignment="1">
      <alignment horizontal="center"/>
    </xf>
    <xf numFmtId="164" fontId="12" fillId="7" borderId="19" xfId="0" applyNumberFormat="1" applyFont="1" applyFill="1" applyBorder="1" applyAlignment="1">
      <alignment horizontal="center"/>
    </xf>
    <xf numFmtId="0" fontId="8" fillId="7" borderId="14" xfId="0" applyFont="1" applyFill="1" applyBorder="1"/>
    <xf numFmtId="0" fontId="8" fillId="7" borderId="4" xfId="0" applyFont="1" applyFill="1" applyBorder="1"/>
    <xf numFmtId="0" fontId="12" fillId="7" borderId="12" xfId="0" applyFont="1" applyFill="1" applyBorder="1" applyAlignment="1">
      <alignment horizontal="left" indent="2"/>
    </xf>
    <xf numFmtId="0" fontId="8" fillId="7" borderId="12" xfId="0" applyFont="1" applyFill="1" applyBorder="1"/>
    <xf numFmtId="0" fontId="12" fillId="7" borderId="8" xfId="0" applyFont="1" applyFill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164" fontId="12" fillId="7" borderId="8" xfId="0" applyNumberFormat="1" applyFont="1" applyFill="1" applyBorder="1" applyAlignment="1">
      <alignment horizontal="center"/>
    </xf>
    <xf numFmtId="164" fontId="12" fillId="7" borderId="20" xfId="0" applyNumberFormat="1" applyFont="1" applyFill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/>
    <xf numFmtId="0" fontId="8" fillId="0" borderId="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64" fontId="8" fillId="0" borderId="9" xfId="0" applyNumberFormat="1" applyFont="1" applyBorder="1"/>
    <xf numFmtId="164" fontId="8" fillId="0" borderId="21" xfId="0" applyNumberFormat="1" applyFont="1" applyBorder="1"/>
    <xf numFmtId="0" fontId="13" fillId="0" borderId="3" xfId="0" applyFont="1" applyBorder="1"/>
    <xf numFmtId="0" fontId="13" fillId="0" borderId="0" xfId="0" applyFont="1"/>
    <xf numFmtId="0" fontId="8" fillId="0" borderId="22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8" fillId="0" borderId="22" xfId="0" applyNumberFormat="1" applyFont="1" applyBorder="1"/>
    <xf numFmtId="164" fontId="8" fillId="0" borderId="23" xfId="0" applyNumberFormat="1" applyFont="1" applyBorder="1"/>
    <xf numFmtId="2" fontId="8" fillId="0" borderId="2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0" fontId="8" fillId="8" borderId="27" xfId="0" applyFont="1" applyFill="1" applyBorder="1"/>
    <xf numFmtId="0" fontId="11" fillId="8" borderId="28" xfId="0" applyFont="1" applyFill="1" applyBorder="1"/>
    <xf numFmtId="0" fontId="11" fillId="8" borderId="29" xfId="0" applyFont="1" applyFill="1" applyBorder="1"/>
    <xf numFmtId="43" fontId="2" fillId="4" borderId="7" xfId="1" applyFont="1" applyFill="1" applyBorder="1" applyAlignment="1">
      <alignment horizontal="center" vertical="center" wrapText="1"/>
    </xf>
    <xf numFmtId="166" fontId="8" fillId="0" borderId="0" xfId="0" applyNumberFormat="1" applyFont="1"/>
    <xf numFmtId="0" fontId="7" fillId="5" borderId="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 indent="1"/>
    </xf>
    <xf numFmtId="167" fontId="8" fillId="0" borderId="22" xfId="0" applyNumberFormat="1" applyFont="1" applyBorder="1"/>
    <xf numFmtId="167" fontId="8" fillId="0" borderId="23" xfId="0" applyNumberFormat="1" applyFont="1" applyBorder="1"/>
    <xf numFmtId="167" fontId="8" fillId="0" borderId="24" xfId="0" applyNumberFormat="1" applyFont="1" applyBorder="1"/>
    <xf numFmtId="167" fontId="11" fillId="0" borderId="22" xfId="0" applyNumberFormat="1" applyFont="1" applyBorder="1"/>
    <xf numFmtId="167" fontId="11" fillId="0" borderId="25" xfId="0" applyNumberFormat="1" applyFont="1" applyBorder="1"/>
    <xf numFmtId="167" fontId="8" fillId="0" borderId="22" xfId="0" applyNumberFormat="1" applyFont="1" applyBorder="1" applyAlignment="1">
      <alignment horizontal="right"/>
    </xf>
    <xf numFmtId="167" fontId="8" fillId="0" borderId="23" xfId="0" applyNumberFormat="1" applyFont="1" applyBorder="1" applyAlignment="1">
      <alignment horizontal="right"/>
    </xf>
    <xf numFmtId="167" fontId="8" fillId="0" borderId="26" xfId="0" applyNumberFormat="1" applyFont="1" applyBorder="1"/>
    <xf numFmtId="167" fontId="11" fillId="0" borderId="23" xfId="0" applyNumberFormat="1" applyFont="1" applyBorder="1"/>
    <xf numFmtId="167" fontId="8" fillId="0" borderId="8" xfId="0" applyNumberFormat="1" applyFont="1" applyBorder="1"/>
    <xf numFmtId="167" fontId="8" fillId="0" borderId="20" xfId="0" applyNumberFormat="1" applyFont="1" applyBorder="1"/>
    <xf numFmtId="167" fontId="11" fillId="8" borderId="29" xfId="0" applyNumberFormat="1" applyFont="1" applyFill="1" applyBorder="1"/>
    <xf numFmtId="167" fontId="11" fillId="8" borderId="30" xfId="0" applyNumberFormat="1" applyFont="1" applyFill="1" applyBorder="1"/>
    <xf numFmtId="167" fontId="1" fillId="6" borderId="7" xfId="1" applyNumberFormat="1" applyFont="1" applyFill="1" applyBorder="1" applyAlignment="1">
      <alignment horizontal="center" vertical="center" wrapText="1"/>
    </xf>
    <xf numFmtId="167" fontId="2" fillId="4" borderId="7" xfId="1" applyNumberFormat="1" applyFont="1" applyFill="1" applyBorder="1" applyAlignment="1">
      <alignment horizontal="center" vertical="center" wrapText="1"/>
    </xf>
    <xf numFmtId="167" fontId="0" fillId="0" borderId="0" xfId="0" applyNumberFormat="1"/>
    <xf numFmtId="43" fontId="0" fillId="0" borderId="0" xfId="1" applyFont="1"/>
    <xf numFmtId="167" fontId="8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68580</xdr:rowOff>
    </xdr:from>
    <xdr:to>
      <xdr:col>1</xdr:col>
      <xdr:colOff>1314691</xdr:colOff>
      <xdr:row>3</xdr:row>
      <xdr:rowOff>137160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A8AD9283-78F5-4B1C-874D-81A0F68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259080"/>
          <a:ext cx="129183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7"/>
  <sheetViews>
    <sheetView tabSelected="1" topLeftCell="A19" zoomScale="85" zoomScaleNormal="85" workbookViewId="0">
      <selection activeCell="G26" sqref="G26"/>
    </sheetView>
  </sheetViews>
  <sheetFormatPr baseColWidth="10" defaultRowHeight="14.5" x14ac:dyDescent="0.35"/>
  <cols>
    <col min="2" max="2" width="20.7265625" customWidth="1"/>
    <col min="3" max="3" width="46" customWidth="1"/>
    <col min="7" max="7" width="13.6328125" bestFit="1" customWidth="1"/>
    <col min="9" max="9" width="14" bestFit="1" customWidth="1"/>
  </cols>
  <sheetData>
    <row r="1" spans="2:7" ht="15" thickBot="1" x14ac:dyDescent="0.4"/>
    <row r="2" spans="2:7" ht="15" thickBot="1" x14ac:dyDescent="0.4">
      <c r="B2" s="69"/>
      <c r="C2" s="72" t="s">
        <v>0</v>
      </c>
      <c r="D2" s="72"/>
      <c r="E2" s="72"/>
      <c r="F2" s="72"/>
      <c r="G2" s="73"/>
    </row>
    <row r="3" spans="2:7" ht="15" thickBot="1" x14ac:dyDescent="0.4">
      <c r="B3" s="70"/>
      <c r="C3" s="72" t="s">
        <v>1</v>
      </c>
      <c r="D3" s="72"/>
      <c r="E3" s="72"/>
      <c r="F3" s="72"/>
      <c r="G3" s="73"/>
    </row>
    <row r="4" spans="2:7" ht="19" thickBot="1" x14ac:dyDescent="0.4">
      <c r="B4" s="71"/>
      <c r="C4" s="74" t="s">
        <v>2</v>
      </c>
      <c r="D4" s="74"/>
      <c r="E4" s="74"/>
      <c r="F4" s="74"/>
      <c r="G4" s="75"/>
    </row>
    <row r="5" spans="2:7" ht="15" thickBot="1" x14ac:dyDescent="0.4">
      <c r="B5" s="76" t="s">
        <v>3</v>
      </c>
      <c r="C5" s="76" t="s">
        <v>4</v>
      </c>
      <c r="D5" s="76" t="s">
        <v>5</v>
      </c>
      <c r="E5" s="76" t="s">
        <v>6</v>
      </c>
      <c r="F5" s="1" t="s">
        <v>7</v>
      </c>
      <c r="G5" s="1" t="s">
        <v>8</v>
      </c>
    </row>
    <row r="6" spans="2:7" ht="15" thickBot="1" x14ac:dyDescent="0.4">
      <c r="B6" s="77"/>
      <c r="C6" s="77"/>
      <c r="D6" s="77"/>
      <c r="E6" s="77"/>
      <c r="F6" s="1" t="s">
        <v>71</v>
      </c>
      <c r="G6" s="1" t="s">
        <v>71</v>
      </c>
    </row>
    <row r="7" spans="2:7" ht="15" thickBot="1" x14ac:dyDescent="0.4">
      <c r="B7" s="66" t="s">
        <v>55</v>
      </c>
      <c r="C7" s="67"/>
      <c r="D7" s="67"/>
      <c r="E7" s="67"/>
      <c r="F7" s="67"/>
      <c r="G7" s="68"/>
    </row>
    <row r="8" spans="2:7" ht="15" thickBot="1" x14ac:dyDescent="0.4">
      <c r="B8" s="2">
        <v>1</v>
      </c>
      <c r="C8" s="63" t="s">
        <v>18</v>
      </c>
      <c r="D8" s="64"/>
      <c r="E8" s="64"/>
      <c r="F8" s="64"/>
      <c r="G8" s="65"/>
    </row>
    <row r="9" spans="2:7" ht="15" thickBot="1" x14ac:dyDescent="0.4">
      <c r="B9" s="3">
        <v>1.1000000000000001</v>
      </c>
      <c r="C9" s="4" t="s">
        <v>21</v>
      </c>
      <c r="D9" s="5" t="s">
        <v>17</v>
      </c>
      <c r="E9" s="6">
        <v>1</v>
      </c>
      <c r="F9" s="5">
        <v>5550</v>
      </c>
      <c r="G9" s="5">
        <f>+E9*F9</f>
        <v>5550</v>
      </c>
    </row>
    <row r="10" spans="2:7" ht="15" thickBot="1" x14ac:dyDescent="0.4">
      <c r="B10" s="3">
        <v>1.2</v>
      </c>
      <c r="C10" s="4" t="s">
        <v>22</v>
      </c>
      <c r="D10" s="5" t="s">
        <v>17</v>
      </c>
      <c r="E10" s="6">
        <v>1</v>
      </c>
      <c r="F10" s="5">
        <v>11100</v>
      </c>
      <c r="G10" s="5">
        <f>+E10*F10</f>
        <v>11100</v>
      </c>
    </row>
    <row r="11" spans="2:7" ht="15" thickBot="1" x14ac:dyDescent="0.4">
      <c r="B11" s="17">
        <v>2</v>
      </c>
      <c r="C11" s="63" t="s">
        <v>19</v>
      </c>
      <c r="D11" s="64"/>
      <c r="E11" s="64"/>
      <c r="F11" s="64"/>
      <c r="G11" s="65"/>
    </row>
    <row r="12" spans="2:7" ht="87.5" thickBot="1" x14ac:dyDescent="0.4">
      <c r="B12" s="3">
        <v>2.0099999999999998</v>
      </c>
      <c r="C12" s="4" t="s">
        <v>20</v>
      </c>
      <c r="D12" s="5" t="s">
        <v>17</v>
      </c>
      <c r="E12" s="6">
        <v>1</v>
      </c>
      <c r="F12" s="5">
        <v>93101.25</v>
      </c>
      <c r="G12" s="61">
        <f>E12*F12</f>
        <v>93101.25</v>
      </c>
    </row>
    <row r="13" spans="2:7" ht="131" thickBot="1" x14ac:dyDescent="0.4">
      <c r="B13" s="3">
        <v>2.02</v>
      </c>
      <c r="C13" s="4" t="s">
        <v>23</v>
      </c>
      <c r="D13" s="5" t="s">
        <v>17</v>
      </c>
      <c r="E13" s="6">
        <v>1</v>
      </c>
      <c r="F13" s="5">
        <v>93101.25</v>
      </c>
      <c r="G13" s="61">
        <f>E13*F13</f>
        <v>93101.25</v>
      </c>
    </row>
    <row r="14" spans="2:7" ht="15" thickBot="1" x14ac:dyDescent="0.4">
      <c r="B14" s="17">
        <v>3</v>
      </c>
      <c r="C14" s="63" t="s">
        <v>24</v>
      </c>
      <c r="D14" s="64"/>
      <c r="E14" s="64"/>
      <c r="F14" s="64"/>
      <c r="G14" s="65"/>
    </row>
    <row r="15" spans="2:7" ht="29.5" thickBot="1" x14ac:dyDescent="0.4">
      <c r="B15" s="3">
        <v>3.1</v>
      </c>
      <c r="C15" s="4" t="s">
        <v>25</v>
      </c>
      <c r="D15" s="5" t="s">
        <v>17</v>
      </c>
      <c r="E15" s="6">
        <v>1</v>
      </c>
      <c r="F15" s="5">
        <v>14896.2</v>
      </c>
      <c r="G15" s="61">
        <f>E15*F15</f>
        <v>14896.2</v>
      </c>
    </row>
    <row r="16" spans="2:7" ht="29.5" thickBot="1" x14ac:dyDescent="0.4">
      <c r="B16" s="3">
        <v>3.2</v>
      </c>
      <c r="C16" s="4" t="s">
        <v>26</v>
      </c>
      <c r="D16" s="5" t="s">
        <v>17</v>
      </c>
      <c r="E16" s="6">
        <v>1</v>
      </c>
      <c r="F16" s="5">
        <v>48412.65</v>
      </c>
      <c r="G16" s="61">
        <f t="shared" ref="G16:G22" si="0">E16*F16</f>
        <v>48412.65</v>
      </c>
    </row>
    <row r="17" spans="2:9" ht="44" thickBot="1" x14ac:dyDescent="0.4">
      <c r="B17" s="3">
        <v>3.3</v>
      </c>
      <c r="C17" s="4" t="s">
        <v>27</v>
      </c>
      <c r="D17" s="5" t="s">
        <v>17</v>
      </c>
      <c r="E17" s="6">
        <v>1</v>
      </c>
      <c r="F17" s="5">
        <v>22344.3</v>
      </c>
      <c r="G17" s="61">
        <f t="shared" si="0"/>
        <v>22344.3</v>
      </c>
    </row>
    <row r="18" spans="2:9" ht="73" thickBot="1" x14ac:dyDescent="0.4">
      <c r="B18" s="3">
        <v>3.4</v>
      </c>
      <c r="C18" s="4" t="s">
        <v>28</v>
      </c>
      <c r="D18" s="5" t="s">
        <v>17</v>
      </c>
      <c r="E18" s="6">
        <v>1</v>
      </c>
      <c r="F18" s="5">
        <v>7448.1</v>
      </c>
      <c r="G18" s="61">
        <f t="shared" si="0"/>
        <v>7448.1</v>
      </c>
    </row>
    <row r="19" spans="2:9" ht="44" thickBot="1" x14ac:dyDescent="0.4">
      <c r="B19" s="3">
        <v>3.5</v>
      </c>
      <c r="C19" s="4" t="s">
        <v>29</v>
      </c>
      <c r="D19" s="5" t="s">
        <v>17</v>
      </c>
      <c r="E19" s="6">
        <v>1</v>
      </c>
      <c r="F19" s="5">
        <v>37240.5</v>
      </c>
      <c r="G19" s="61">
        <f t="shared" si="0"/>
        <v>37240.5</v>
      </c>
    </row>
    <row r="20" spans="2:9" ht="29.5" thickBot="1" x14ac:dyDescent="0.4">
      <c r="B20" s="3">
        <v>3.6</v>
      </c>
      <c r="C20" s="4" t="s">
        <v>30</v>
      </c>
      <c r="D20" s="5" t="s">
        <v>17</v>
      </c>
      <c r="E20" s="6">
        <v>1</v>
      </c>
      <c r="F20" s="5">
        <v>18620.25</v>
      </c>
      <c r="G20" s="61">
        <f t="shared" si="0"/>
        <v>18620.25</v>
      </c>
    </row>
    <row r="21" spans="2:9" ht="44" thickBot="1" x14ac:dyDescent="0.4">
      <c r="B21" s="3">
        <v>3.7</v>
      </c>
      <c r="C21" s="4" t="s">
        <v>31</v>
      </c>
      <c r="D21" s="5" t="s">
        <v>17</v>
      </c>
      <c r="E21" s="6">
        <v>1</v>
      </c>
      <c r="F21" s="5">
        <v>74481</v>
      </c>
      <c r="G21" s="61">
        <f t="shared" si="0"/>
        <v>74481</v>
      </c>
    </row>
    <row r="22" spans="2:9" ht="29.5" thickBot="1" x14ac:dyDescent="0.4">
      <c r="B22" s="3">
        <v>3.8</v>
      </c>
      <c r="C22" s="4" t="s">
        <v>65</v>
      </c>
      <c r="D22" s="5" t="s">
        <v>17</v>
      </c>
      <c r="E22" s="6">
        <v>1</v>
      </c>
      <c r="F22" s="5">
        <v>37240.5</v>
      </c>
      <c r="G22" s="61">
        <f t="shared" si="0"/>
        <v>37240.5</v>
      </c>
    </row>
    <row r="23" spans="2:9" ht="15" thickBot="1" x14ac:dyDescent="0.4">
      <c r="B23" s="7" t="s">
        <v>9</v>
      </c>
      <c r="C23" s="8" t="s">
        <v>10</v>
      </c>
      <c r="D23" s="9"/>
      <c r="E23" s="10"/>
      <c r="F23" s="9"/>
      <c r="G23" s="94">
        <f>G9+G10+G12+G13+G15+G16+G17+G18+G19+G20+G21+G22</f>
        <v>463536</v>
      </c>
    </row>
    <row r="24" spans="2:9" ht="15" thickBot="1" x14ac:dyDescent="0.4">
      <c r="B24" s="11" t="s">
        <v>11</v>
      </c>
      <c r="C24" s="12" t="s">
        <v>69</v>
      </c>
      <c r="D24" s="5"/>
      <c r="E24" s="6"/>
      <c r="F24" s="13"/>
      <c r="G24" s="95">
        <f>G23*0.1</f>
        <v>46353.600000000006</v>
      </c>
      <c r="I24" s="96"/>
    </row>
    <row r="25" spans="2:9" ht="15" thickBot="1" x14ac:dyDescent="0.4">
      <c r="B25" s="7" t="s">
        <v>12</v>
      </c>
      <c r="C25" s="8" t="s">
        <v>70</v>
      </c>
      <c r="D25" s="14"/>
      <c r="E25" s="15"/>
      <c r="F25" s="14"/>
      <c r="G25" s="94">
        <f>+SUM(G23:G24)</f>
        <v>509889.6</v>
      </c>
      <c r="I25" s="96"/>
    </row>
    <row r="26" spans="2:9" ht="15" thickBot="1" x14ac:dyDescent="0.4">
      <c r="B26" s="11" t="s">
        <v>13</v>
      </c>
      <c r="C26" s="12" t="s">
        <v>15</v>
      </c>
      <c r="D26" s="5"/>
      <c r="E26" s="6"/>
      <c r="F26" s="16">
        <v>0.18</v>
      </c>
      <c r="G26" s="95">
        <f>G25*F26</f>
        <v>91780.127999999997</v>
      </c>
    </row>
    <row r="27" spans="2:9" ht="15" thickBot="1" x14ac:dyDescent="0.4">
      <c r="B27" s="7" t="s">
        <v>14</v>
      </c>
      <c r="C27" s="8" t="s">
        <v>16</v>
      </c>
      <c r="D27" s="14"/>
      <c r="E27" s="15"/>
      <c r="F27" s="14"/>
      <c r="G27" s="94">
        <f>G25+G26</f>
        <v>601669.728</v>
      </c>
      <c r="I27" s="97"/>
    </row>
  </sheetData>
  <mergeCells count="12">
    <mergeCell ref="C14:G14"/>
    <mergeCell ref="B7:G7"/>
    <mergeCell ref="C8:G8"/>
    <mergeCell ref="C11:G11"/>
    <mergeCell ref="B2:B4"/>
    <mergeCell ref="C2:G2"/>
    <mergeCell ref="C3:G3"/>
    <mergeCell ref="C4:G4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workbookViewId="0">
      <selection activeCell="G12" sqref="G12"/>
    </sheetView>
  </sheetViews>
  <sheetFormatPr baseColWidth="10" defaultColWidth="9.1796875" defaultRowHeight="13" x14ac:dyDescent="0.3"/>
  <cols>
    <col min="1" max="1" width="6.453125" style="18" customWidth="1"/>
    <col min="2" max="2" width="17.453125" style="18" customWidth="1"/>
    <col min="3" max="3" width="16.54296875" style="18" customWidth="1"/>
    <col min="4" max="4" width="11.54296875" style="18" customWidth="1"/>
    <col min="5" max="6" width="11.7265625" style="18" customWidth="1"/>
    <col min="7" max="7" width="11.7265625" style="19" customWidth="1"/>
    <col min="8" max="8" width="19.81640625" style="19" customWidth="1"/>
    <col min="9" max="9" width="9.1796875" style="18"/>
    <col min="10" max="10" width="9.81640625" style="18" bestFit="1" customWidth="1"/>
    <col min="11" max="11" width="11.81640625" style="18" bestFit="1" customWidth="1"/>
    <col min="12" max="16384" width="9.1796875" style="18"/>
  </cols>
  <sheetData>
    <row r="1" spans="1:11" ht="30" customHeight="1" x14ac:dyDescent="0.3">
      <c r="A1" s="78"/>
      <c r="B1" s="78"/>
      <c r="C1" s="79" t="s">
        <v>32</v>
      </c>
      <c r="D1" s="79"/>
      <c r="E1" s="79"/>
      <c r="F1" s="79"/>
      <c r="G1" s="79"/>
      <c r="H1" s="80" t="s">
        <v>33</v>
      </c>
    </row>
    <row r="2" spans="1:11" ht="30" customHeight="1" thickBot="1" x14ac:dyDescent="0.35">
      <c r="A2" s="78"/>
      <c r="B2" s="78"/>
      <c r="C2" s="79" t="s">
        <v>56</v>
      </c>
      <c r="D2" s="79"/>
      <c r="E2" s="79"/>
      <c r="F2" s="79"/>
      <c r="G2" s="79"/>
      <c r="H2" s="80"/>
    </row>
    <row r="3" spans="1:11" x14ac:dyDescent="0.3">
      <c r="A3" s="26" t="s">
        <v>34</v>
      </c>
      <c r="B3" s="27"/>
      <c r="C3" s="28" t="s">
        <v>4</v>
      </c>
      <c r="D3" s="29"/>
      <c r="E3" s="30" t="s">
        <v>6</v>
      </c>
      <c r="F3" s="31" t="s">
        <v>6</v>
      </c>
      <c r="G3" s="32" t="s">
        <v>35</v>
      </c>
      <c r="H3" s="33" t="s">
        <v>36</v>
      </c>
    </row>
    <row r="4" spans="1:11" ht="13.5" thickBot="1" x14ac:dyDescent="0.35">
      <c r="A4" s="34"/>
      <c r="B4" s="35"/>
      <c r="C4" s="36" t="s">
        <v>37</v>
      </c>
      <c r="D4" s="37"/>
      <c r="E4" s="38" t="s">
        <v>38</v>
      </c>
      <c r="F4" s="39" t="s">
        <v>39</v>
      </c>
      <c r="G4" s="40" t="s">
        <v>40</v>
      </c>
      <c r="H4" s="41" t="s">
        <v>41</v>
      </c>
    </row>
    <row r="5" spans="1:11" x14ac:dyDescent="0.3">
      <c r="A5" s="42"/>
      <c r="B5" s="43"/>
      <c r="C5" s="43"/>
      <c r="D5" s="43"/>
      <c r="E5" s="44"/>
      <c r="F5" s="45"/>
      <c r="G5" s="46"/>
      <c r="H5" s="47"/>
    </row>
    <row r="6" spans="1:11" x14ac:dyDescent="0.3">
      <c r="A6" s="23"/>
      <c r="B6" s="48" t="s">
        <v>42</v>
      </c>
      <c r="C6" s="49"/>
      <c r="D6" s="49"/>
      <c r="E6" s="50"/>
      <c r="F6" s="51"/>
      <c r="G6" s="52"/>
      <c r="H6" s="53"/>
    </row>
    <row r="7" spans="1:11" ht="7.9" customHeight="1" x14ac:dyDescent="0.3">
      <c r="A7" s="23"/>
      <c r="B7" s="22"/>
      <c r="E7" s="50"/>
      <c r="F7" s="51"/>
      <c r="G7" s="52"/>
      <c r="H7" s="53"/>
    </row>
    <row r="8" spans="1:11" x14ac:dyDescent="0.3">
      <c r="A8" s="23">
        <v>1.1000000000000001</v>
      </c>
      <c r="B8" s="22" t="s">
        <v>43</v>
      </c>
      <c r="E8" s="54">
        <v>2</v>
      </c>
      <c r="F8" s="55">
        <v>1</v>
      </c>
      <c r="G8" s="81">
        <v>444</v>
      </c>
      <c r="H8" s="82">
        <f>+G8*F8*E8</f>
        <v>888</v>
      </c>
      <c r="K8" s="98"/>
    </row>
    <row r="9" spans="1:11" x14ac:dyDescent="0.3">
      <c r="A9" s="23">
        <v>1.2</v>
      </c>
      <c r="B9" s="22" t="s">
        <v>57</v>
      </c>
      <c r="E9" s="54">
        <v>2</v>
      </c>
      <c r="F9" s="55">
        <v>1</v>
      </c>
      <c r="G9" s="81">
        <v>555</v>
      </c>
      <c r="H9" s="82">
        <f t="shared" ref="H9:H14" si="0">+G9*F9*E9</f>
        <v>1110</v>
      </c>
      <c r="K9" s="98"/>
    </row>
    <row r="10" spans="1:11" x14ac:dyDescent="0.3">
      <c r="A10" s="23">
        <v>1.3</v>
      </c>
      <c r="B10" s="22" t="s">
        <v>44</v>
      </c>
      <c r="E10" s="54">
        <v>2</v>
      </c>
      <c r="F10" s="55">
        <v>1</v>
      </c>
      <c r="G10" s="81">
        <v>185</v>
      </c>
      <c r="H10" s="82">
        <f t="shared" si="0"/>
        <v>370</v>
      </c>
      <c r="K10" s="98"/>
    </row>
    <row r="11" spans="1:11" x14ac:dyDescent="0.3">
      <c r="A11" s="23">
        <v>1.4</v>
      </c>
      <c r="B11" s="22" t="s">
        <v>45</v>
      </c>
      <c r="E11" s="54">
        <v>2</v>
      </c>
      <c r="F11" s="55">
        <v>1</v>
      </c>
      <c r="G11" s="81">
        <v>185</v>
      </c>
      <c r="H11" s="82">
        <f t="shared" si="0"/>
        <v>370</v>
      </c>
      <c r="K11" s="98"/>
    </row>
    <row r="12" spans="1:11" x14ac:dyDescent="0.3">
      <c r="A12" s="23">
        <v>1.5</v>
      </c>
      <c r="B12" s="22" t="s">
        <v>66</v>
      </c>
      <c r="E12" s="54">
        <v>1</v>
      </c>
      <c r="F12" s="55">
        <v>1</v>
      </c>
      <c r="G12" s="81">
        <v>666</v>
      </c>
      <c r="H12" s="82">
        <f t="shared" si="0"/>
        <v>666</v>
      </c>
      <c r="K12" s="98"/>
    </row>
    <row r="13" spans="1:11" x14ac:dyDescent="0.3">
      <c r="A13" s="23">
        <v>1.6</v>
      </c>
      <c r="B13" s="22" t="s">
        <v>67</v>
      </c>
      <c r="E13" s="54">
        <v>1</v>
      </c>
      <c r="F13" s="55">
        <v>1</v>
      </c>
      <c r="G13" s="81">
        <v>296</v>
      </c>
      <c r="H13" s="82">
        <f t="shared" si="0"/>
        <v>296</v>
      </c>
      <c r="K13" s="98"/>
    </row>
    <row r="14" spans="1:11" x14ac:dyDescent="0.3">
      <c r="A14" s="23">
        <v>1.7</v>
      </c>
      <c r="B14" s="22" t="s">
        <v>68</v>
      </c>
      <c r="E14" s="54">
        <v>1</v>
      </c>
      <c r="F14" s="55">
        <v>1</v>
      </c>
      <c r="G14" s="81">
        <v>185</v>
      </c>
      <c r="H14" s="82">
        <f t="shared" si="0"/>
        <v>185</v>
      </c>
      <c r="K14" s="98"/>
    </row>
    <row r="15" spans="1:11" ht="13.5" thickBot="1" x14ac:dyDescent="0.35">
      <c r="A15" s="23"/>
      <c r="B15" s="22"/>
      <c r="E15" s="54"/>
      <c r="F15" s="55"/>
      <c r="G15" s="83"/>
      <c r="H15" s="82"/>
    </row>
    <row r="16" spans="1:11" ht="13.5" thickTop="1" x14ac:dyDescent="0.3">
      <c r="A16" s="21"/>
      <c r="B16" s="22"/>
      <c r="E16" s="54"/>
      <c r="F16" s="55"/>
      <c r="G16" s="84"/>
      <c r="H16" s="85">
        <f>SUM(H8:H14)</f>
        <v>3885</v>
      </c>
    </row>
    <row r="17" spans="1:8" x14ac:dyDescent="0.3">
      <c r="A17" s="21"/>
      <c r="B17" s="48"/>
      <c r="C17" s="49"/>
      <c r="D17" s="49"/>
      <c r="E17" s="54"/>
      <c r="F17" s="55"/>
      <c r="G17" s="81"/>
      <c r="H17" s="82"/>
    </row>
    <row r="18" spans="1:8" x14ac:dyDescent="0.3">
      <c r="A18" s="21"/>
      <c r="B18" s="48" t="s">
        <v>46</v>
      </c>
      <c r="E18" s="54"/>
      <c r="F18" s="55"/>
      <c r="G18" s="81"/>
      <c r="H18" s="82"/>
    </row>
    <row r="19" spans="1:8" ht="8.5" customHeight="1" x14ac:dyDescent="0.3">
      <c r="A19" s="23"/>
      <c r="B19" s="22"/>
      <c r="E19" s="54"/>
      <c r="F19" s="55"/>
      <c r="G19" s="81"/>
      <c r="H19" s="82"/>
    </row>
    <row r="20" spans="1:8" x14ac:dyDescent="0.3">
      <c r="A20" s="23">
        <v>2.1</v>
      </c>
      <c r="B20" s="22" t="s">
        <v>47</v>
      </c>
      <c r="E20" s="54">
        <v>1</v>
      </c>
      <c r="F20" s="55">
        <v>1</v>
      </c>
      <c r="G20" s="81">
        <v>370</v>
      </c>
      <c r="H20" s="82">
        <f t="shared" ref="H20:H23" si="1">+G20*F20*E20</f>
        <v>370</v>
      </c>
    </row>
    <row r="21" spans="1:8" x14ac:dyDescent="0.3">
      <c r="A21" s="23">
        <v>2.2999999999999998</v>
      </c>
      <c r="B21" s="22" t="s">
        <v>58</v>
      </c>
      <c r="E21" s="54">
        <v>1</v>
      </c>
      <c r="F21" s="55">
        <v>1</v>
      </c>
      <c r="G21" s="81">
        <v>259</v>
      </c>
      <c r="H21" s="82">
        <f t="shared" si="1"/>
        <v>259</v>
      </c>
    </row>
    <row r="22" spans="1:8" x14ac:dyDescent="0.3">
      <c r="A22" s="23">
        <v>2.4</v>
      </c>
      <c r="B22" s="22" t="s">
        <v>59</v>
      </c>
      <c r="E22" s="54">
        <v>1</v>
      </c>
      <c r="F22" s="55">
        <v>1</v>
      </c>
      <c r="G22" s="81">
        <v>111</v>
      </c>
      <c r="H22" s="82">
        <f t="shared" si="1"/>
        <v>111</v>
      </c>
    </row>
    <row r="23" spans="1:8" x14ac:dyDescent="0.3">
      <c r="A23" s="23">
        <v>2.5</v>
      </c>
      <c r="B23" s="22" t="s">
        <v>48</v>
      </c>
      <c r="E23" s="54">
        <v>2</v>
      </c>
      <c r="F23" s="55">
        <v>1</v>
      </c>
      <c r="G23" s="81">
        <v>814</v>
      </c>
      <c r="H23" s="82">
        <f t="shared" si="1"/>
        <v>1628</v>
      </c>
    </row>
    <row r="24" spans="1:8" x14ac:dyDescent="0.3">
      <c r="A24" s="23"/>
      <c r="B24" s="22"/>
      <c r="E24" s="54"/>
      <c r="F24" s="55"/>
      <c r="G24" s="86"/>
      <c r="H24" s="87"/>
    </row>
    <row r="25" spans="1:8" ht="3.65" customHeight="1" thickBot="1" x14ac:dyDescent="0.35">
      <c r="A25" s="23"/>
      <c r="B25" s="22"/>
      <c r="E25" s="54"/>
      <c r="F25" s="55"/>
      <c r="G25" s="83"/>
      <c r="H25" s="88"/>
    </row>
    <row r="26" spans="1:8" ht="13.5" thickTop="1" x14ac:dyDescent="0.3">
      <c r="A26" s="23"/>
      <c r="B26" s="22"/>
      <c r="E26" s="54"/>
      <c r="F26" s="55"/>
      <c r="G26" s="81"/>
      <c r="H26" s="82"/>
    </row>
    <row r="27" spans="1:8" x14ac:dyDescent="0.3">
      <c r="A27" s="23"/>
      <c r="B27" s="22"/>
      <c r="E27" s="54"/>
      <c r="F27" s="55"/>
      <c r="G27" s="84"/>
      <c r="H27" s="89">
        <f>SUM(H20:H23)</f>
        <v>2368</v>
      </c>
    </row>
    <row r="28" spans="1:8" x14ac:dyDescent="0.3">
      <c r="A28" s="23"/>
      <c r="B28" s="48" t="s">
        <v>49</v>
      </c>
      <c r="E28" s="54"/>
      <c r="F28" s="55"/>
      <c r="G28" s="84"/>
      <c r="H28" s="89"/>
    </row>
    <row r="29" spans="1:8" ht="7.9" customHeight="1" x14ac:dyDescent="0.3">
      <c r="A29" s="23"/>
      <c r="B29" s="22"/>
      <c r="E29" s="54"/>
      <c r="F29" s="55"/>
      <c r="G29" s="84"/>
      <c r="H29" s="89"/>
    </row>
    <row r="30" spans="1:8" ht="15.65" customHeight="1" x14ac:dyDescent="0.3">
      <c r="A30" s="23">
        <v>3.1</v>
      </c>
      <c r="B30" s="22" t="s">
        <v>50</v>
      </c>
      <c r="E30" s="54">
        <f>SUM(E8:E15)</f>
        <v>11</v>
      </c>
      <c r="F30" s="55">
        <v>1</v>
      </c>
      <c r="G30" s="81">
        <v>55.5</v>
      </c>
      <c r="H30" s="87">
        <f t="shared" ref="H30:H35" si="2">+G30*F30*E30</f>
        <v>610.5</v>
      </c>
    </row>
    <row r="31" spans="1:8" ht="15.65" customHeight="1" x14ac:dyDescent="0.3">
      <c r="A31" s="23">
        <v>3.2</v>
      </c>
      <c r="B31" s="22" t="s">
        <v>60</v>
      </c>
      <c r="E31" s="54">
        <v>1</v>
      </c>
      <c r="F31" s="55">
        <v>1</v>
      </c>
      <c r="G31" s="81">
        <v>18.5</v>
      </c>
      <c r="H31" s="87">
        <f t="shared" si="2"/>
        <v>18.5</v>
      </c>
    </row>
    <row r="32" spans="1:8" ht="15.65" customHeight="1" x14ac:dyDescent="0.3">
      <c r="A32" s="23">
        <v>3.3</v>
      </c>
      <c r="B32" s="22" t="s">
        <v>61</v>
      </c>
      <c r="E32" s="54">
        <v>1</v>
      </c>
      <c r="F32" s="55">
        <v>1</v>
      </c>
      <c r="G32" s="81">
        <v>37</v>
      </c>
      <c r="H32" s="87">
        <f t="shared" si="2"/>
        <v>37</v>
      </c>
    </row>
    <row r="33" spans="1:11" ht="15.65" customHeight="1" x14ac:dyDescent="0.3">
      <c r="A33" s="23">
        <v>3.4</v>
      </c>
      <c r="B33" s="22" t="s">
        <v>62</v>
      </c>
      <c r="E33" s="54">
        <v>1</v>
      </c>
      <c r="F33" s="55">
        <v>1</v>
      </c>
      <c r="G33" s="81">
        <v>111</v>
      </c>
      <c r="H33" s="87">
        <f t="shared" si="2"/>
        <v>111</v>
      </c>
    </row>
    <row r="34" spans="1:11" x14ac:dyDescent="0.3">
      <c r="A34" s="23">
        <v>35</v>
      </c>
      <c r="B34" s="22" t="s">
        <v>51</v>
      </c>
      <c r="E34" s="54">
        <v>1</v>
      </c>
      <c r="F34" s="55">
        <v>1</v>
      </c>
      <c r="G34" s="81">
        <v>48.1</v>
      </c>
      <c r="H34" s="87">
        <f t="shared" si="2"/>
        <v>48.1</v>
      </c>
    </row>
    <row r="35" spans="1:11" x14ac:dyDescent="0.3">
      <c r="A35" s="23">
        <v>3.6</v>
      </c>
      <c r="B35" s="22" t="s">
        <v>52</v>
      </c>
      <c r="E35" s="54">
        <v>2</v>
      </c>
      <c r="F35" s="55">
        <v>1</v>
      </c>
      <c r="G35" s="81">
        <v>185</v>
      </c>
      <c r="H35" s="87">
        <f t="shared" si="2"/>
        <v>370</v>
      </c>
    </row>
    <row r="36" spans="1:11" ht="12.75" customHeight="1" thickBot="1" x14ac:dyDescent="0.35">
      <c r="A36" s="23"/>
      <c r="B36" s="22"/>
      <c r="E36" s="54"/>
      <c r="F36" s="55"/>
      <c r="G36" s="83"/>
      <c r="H36" s="88"/>
    </row>
    <row r="37" spans="1:11" ht="13.5" thickTop="1" x14ac:dyDescent="0.3">
      <c r="A37" s="21"/>
      <c r="B37" s="22"/>
      <c r="E37" s="54"/>
      <c r="F37" s="55"/>
      <c r="G37" s="84" t="s">
        <v>53</v>
      </c>
      <c r="H37" s="89">
        <f>SUM(H30:H35)</f>
        <v>1195.0999999999999</v>
      </c>
    </row>
    <row r="38" spans="1:11" ht="13.5" thickBot="1" x14ac:dyDescent="0.35">
      <c r="A38" s="24"/>
      <c r="B38" s="25"/>
      <c r="C38" s="20"/>
      <c r="D38" s="20"/>
      <c r="E38" s="56"/>
      <c r="F38" s="57"/>
      <c r="G38" s="90"/>
      <c r="H38" s="91"/>
    </row>
    <row r="39" spans="1:11" ht="13.5" thickBot="1" x14ac:dyDescent="0.35">
      <c r="A39" s="58"/>
      <c r="B39" s="59" t="s">
        <v>63</v>
      </c>
      <c r="C39" s="60"/>
      <c r="D39" s="60"/>
      <c r="E39" s="60"/>
      <c r="F39" s="60" t="s">
        <v>54</v>
      </c>
      <c r="G39" s="92"/>
      <c r="H39" s="93">
        <f>H16+H27+H37</f>
        <v>7448.1</v>
      </c>
      <c r="J39" s="62"/>
      <c r="K39" s="62"/>
    </row>
    <row r="40" spans="1:11" ht="14" thickTop="1" thickBot="1" x14ac:dyDescent="0.35">
      <c r="A40" s="58"/>
      <c r="B40" s="59" t="s">
        <v>64</v>
      </c>
      <c r="C40" s="60"/>
      <c r="D40" s="60"/>
      <c r="E40" s="60"/>
      <c r="F40" s="60"/>
      <c r="G40" s="92"/>
      <c r="H40" s="93">
        <f>+H39/2</f>
        <v>3724.05</v>
      </c>
      <c r="J40" s="62"/>
    </row>
    <row r="41" spans="1:11" ht="13.5" thickTop="1" x14ac:dyDescent="0.3"/>
  </sheetData>
  <mergeCells count="4">
    <mergeCell ref="A1:B2"/>
    <mergeCell ref="C1:G1"/>
    <mergeCell ref="H1:H2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P.U.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2022-03-13T14:20:33Z</dcterms:created>
  <dcterms:modified xsi:type="dcterms:W3CDTF">2022-03-29T01:27:05Z</dcterms:modified>
</cp:coreProperties>
</file>