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1. VENTAS 2023\2. FEBRERO\6. OBRASCON HUARTE LAIN S.A\"/>
    </mc:Choice>
  </mc:AlternateContent>
  <bookViews>
    <workbookView xWindow="240" yWindow="120" windowWidth="18060" windowHeight="7050"/>
  </bookViews>
  <sheets>
    <sheet name="Hoja2" sheetId="4" r:id="rId1"/>
  </sheets>
  <calcPr calcId="162913"/>
</workbook>
</file>

<file path=xl/calcChain.xml><?xml version="1.0" encoding="utf-8"?>
<calcChain xmlns="http://schemas.openxmlformats.org/spreadsheetml/2006/main">
  <c r="H41" i="4" l="1"/>
  <c r="E45" i="4"/>
  <c r="E44" i="4"/>
  <c r="H37" i="4" l="1"/>
  <c r="E43" i="4"/>
  <c r="E39" i="4"/>
  <c r="E40" i="4"/>
  <c r="E48" i="4"/>
  <c r="E49" i="4"/>
  <c r="H46" i="4" s="1"/>
  <c r="F31" i="4"/>
  <c r="E32" i="4"/>
  <c r="E31" i="4"/>
  <c r="E34" i="4"/>
  <c r="H50" i="4"/>
  <c r="E51" i="4"/>
  <c r="E33" i="4"/>
  <c r="H47" i="4"/>
  <c r="H42" i="4"/>
  <c r="H38" i="4"/>
  <c r="H54" i="4" l="1"/>
  <c r="H55" i="4" l="1"/>
  <c r="H56" i="4"/>
</calcChain>
</file>

<file path=xl/sharedStrings.xml><?xml version="1.0" encoding="utf-8"?>
<sst xmlns="http://schemas.openxmlformats.org/spreadsheetml/2006/main" count="79" uniqueCount="60">
  <si>
    <t>UNIDAD</t>
  </si>
  <si>
    <t>PRECIO UNITARIO (S/)</t>
  </si>
  <si>
    <t>CONCEPTO</t>
  </si>
  <si>
    <t>DESCRIPCION</t>
  </si>
  <si>
    <t>CANTIDAD</t>
  </si>
  <si>
    <t>SUB TOTAL (S/)</t>
  </si>
  <si>
    <t>GASTOS ADMINISTRATIVOS</t>
  </si>
  <si>
    <t>Gastos Administrativos</t>
  </si>
  <si>
    <t xml:space="preserve"> </t>
  </si>
  <si>
    <t>Und</t>
  </si>
  <si>
    <t>Elaboración de informe de monitoreo ambiental realizada por una consultora (incluye: 02 informes originales, 02 CDs)</t>
  </si>
  <si>
    <t xml:space="preserve"> Lima / Provincia</t>
  </si>
  <si>
    <t>FUNCIONAMIENTO DE LOS EQUIPOS DE AIRE</t>
  </si>
  <si>
    <t>Grupo Electrógeno (sin combustible)</t>
  </si>
  <si>
    <t>2 Grup.Electr/día</t>
  </si>
  <si>
    <t>Punto(s)</t>
  </si>
  <si>
    <t>Combustible para grupo electrógeno</t>
  </si>
  <si>
    <t>2 gal/dial</t>
  </si>
  <si>
    <t>Camioneta</t>
  </si>
  <si>
    <t>camioneta/día</t>
  </si>
  <si>
    <t>Dia</t>
  </si>
  <si>
    <t>Combustible para camioneta</t>
  </si>
  <si>
    <t>ga/día</t>
  </si>
  <si>
    <t>COSTOS DE SEGUROS: RESPONSABILIDAD POR DAÑOS, RESPONSABILIDAD CIVIL  Y/O  SEGURO DE VIDA OBLIGATORIO</t>
  </si>
  <si>
    <t>Exámenes médicos especiales para el ingreso a campo (7C, 7D)</t>
  </si>
  <si>
    <t>2 Persona/día</t>
  </si>
  <si>
    <t>SEGURIDAD EN LOS PUNTOS DE MONITOREO DE CALIDAD DE AIRE</t>
  </si>
  <si>
    <t>Seguridad por punto de monitoreo de aire</t>
  </si>
  <si>
    <t>2 Persona/24 horas</t>
  </si>
  <si>
    <t>Permisos, Otras gestiones  / ASUMIDO POR EL CLIENTE</t>
  </si>
  <si>
    <t xml:space="preserve">2 </t>
  </si>
  <si>
    <t>GASTOS LOGISTICOS</t>
  </si>
  <si>
    <t>Gastos logísticos</t>
  </si>
  <si>
    <t xml:space="preserve">2  </t>
  </si>
  <si>
    <t>Otros gastos</t>
  </si>
  <si>
    <t>PERSONAL</t>
  </si>
  <si>
    <t>Personal de Monitoreo</t>
  </si>
  <si>
    <t>3 Persona/día</t>
  </si>
  <si>
    <t>Alimentación del personal de monitoreo</t>
  </si>
  <si>
    <t>Hospedaje: personal de monitoreo</t>
  </si>
  <si>
    <t>--GASTOS OPERATIVOS Y/O ADMINISTRATIVOS-- - SUB TOTAL</t>
  </si>
  <si>
    <t>ALQUILER DE VEHICULO - MOVILIZACIÓN Y DESMOVILIZACIÓN</t>
  </si>
  <si>
    <t>OTROS - SHELTER PARA EQUIPOS DE CALIDAD DE AIRE</t>
  </si>
  <si>
    <t>CALIDAD DE AGUA</t>
  </si>
  <si>
    <t>CALIDAD DE AIRE</t>
  </si>
  <si>
    <t>CALIDAD DE RUIDO</t>
  </si>
  <si>
    <t>Costo por cada punto</t>
  </si>
  <si>
    <t>MOVILIZACIÓN Y DESMOVILIZACIÓN</t>
  </si>
  <si>
    <t>Costo por cada Punto</t>
  </si>
  <si>
    <t>Costo asociado a calidad de aire</t>
  </si>
  <si>
    <t>Costo generales</t>
  </si>
  <si>
    <t>Costo de movilizaciòn</t>
  </si>
  <si>
    <t>Costo total</t>
  </si>
  <si>
    <t>TOTAL</t>
  </si>
  <si>
    <t>SUB TOTAL</t>
  </si>
  <si>
    <t>IGV</t>
  </si>
  <si>
    <t>DESCRIPCIÓN</t>
  </si>
  <si>
    <t>CANT. PUNTOS</t>
  </si>
  <si>
    <t>SEMESTRE</t>
  </si>
  <si>
    <t>DETALLE -GASTOS OPERATIVOS Y/O ADMINISTRATIVOS--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</si>
</sst>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S/&quot;\ * #,##0.00_-;\-&quot;S/&quot;\ * #,##0.00_-;_-&quot;S/&quot;\ * &quot;-&quot;??_-;_-@_-"/>
    <numFmt numFmtId="165" formatCode="[$-1280A]#,##0;\(#,##0\)"/>
    <numFmt numFmtId="166" formatCode="[$-12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7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9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18BBC"/>
        <bgColor rgb="FF118BBC"/>
      </patternFill>
    </fill>
    <fill>
      <patternFill patternType="solid">
        <fgColor rgb="FFA0DCF6"/>
        <bgColor rgb="FFA0DCF6"/>
      </patternFill>
    </fill>
    <fill>
      <patternFill patternType="solid">
        <fgColor rgb="FF44B8EA"/>
        <bgColor rgb="FF44B8EA"/>
      </patternFill>
    </fill>
    <fill>
      <patternFill patternType="solid">
        <fgColor rgb="FFFFFF00"/>
        <bgColor rgb="FF44B8EA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rgb="FF44B8EA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0" borderId="0" xfId="0" applyFont="1" applyFill="1" applyBorder="1"/>
    <xf numFmtId="166" fontId="1" fillId="0" borderId="0" xfId="0" applyNumberFormat="1" applyFont="1" applyFill="1" applyBorder="1"/>
    <xf numFmtId="0" fontId="1" fillId="6" borderId="0" xfId="0" applyFont="1" applyFill="1" applyBorder="1"/>
    <xf numFmtId="0" fontId="7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166" fontId="5" fillId="0" borderId="1" xfId="0" applyNumberFormat="1" applyFont="1" applyFill="1" applyBorder="1" applyAlignment="1">
      <alignment horizontal="right" vertical="center" wrapText="1" readingOrder="1"/>
    </xf>
    <xf numFmtId="166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2" fillId="7" borderId="1" xfId="0" applyNumberFormat="1" applyFont="1" applyFill="1" applyBorder="1" applyAlignment="1">
      <alignment horizontal="center" vertical="center" wrapText="1" readingOrder="1"/>
    </xf>
    <xf numFmtId="0" fontId="1" fillId="8" borderId="2" xfId="0" applyNumberFormat="1" applyFont="1" applyFill="1" applyBorder="1" applyAlignment="1">
      <alignment vertical="top" wrapText="1"/>
    </xf>
    <xf numFmtId="0" fontId="1" fillId="8" borderId="3" xfId="0" applyNumberFormat="1" applyFont="1" applyFill="1" applyBorder="1" applyAlignment="1">
      <alignment vertical="top" wrapText="1"/>
    </xf>
    <xf numFmtId="0" fontId="4" fillId="7" borderId="1" xfId="0" applyNumberFormat="1" applyFont="1" applyFill="1" applyBorder="1" applyAlignment="1">
      <alignment horizontal="center" vertical="center" wrapText="1" readingOrder="1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1" fillId="6" borderId="2" xfId="0" applyNumberFormat="1" applyFont="1" applyFill="1" applyBorder="1" applyAlignment="1">
      <alignment vertical="top" wrapText="1"/>
    </xf>
    <xf numFmtId="0" fontId="1" fillId="6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7" fillId="9" borderId="0" xfId="0" applyFont="1" applyFill="1" applyBorder="1" applyAlignment="1">
      <alignment horizontal="left"/>
    </xf>
    <xf numFmtId="0" fontId="7" fillId="8" borderId="0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left"/>
    </xf>
    <xf numFmtId="0" fontId="8" fillId="0" borderId="0" xfId="0" applyFont="1" applyFill="1" applyBorder="1"/>
    <xf numFmtId="2" fontId="1" fillId="0" borderId="0" xfId="0" applyNumberFormat="1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7" fillId="1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7" fillId="11" borderId="0" xfId="0" applyFont="1" applyFill="1" applyBorder="1" applyAlignment="1">
      <alignment horizontal="left"/>
    </xf>
    <xf numFmtId="0" fontId="1" fillId="11" borderId="0" xfId="0" applyFont="1" applyFill="1" applyBorder="1"/>
    <xf numFmtId="2" fontId="7" fillId="11" borderId="0" xfId="0" applyNumberFormat="1" applyFont="1" applyFill="1" applyBorder="1"/>
    <xf numFmtId="0" fontId="7" fillId="12" borderId="0" xfId="0" applyFont="1" applyFill="1" applyBorder="1" applyAlignment="1">
      <alignment horizontal="left"/>
    </xf>
    <xf numFmtId="0" fontId="1" fillId="12" borderId="0" xfId="0" applyFont="1" applyFill="1" applyBorder="1"/>
    <xf numFmtId="2" fontId="7" fillId="12" borderId="0" xfId="0" applyNumberFormat="1" applyFont="1" applyFill="1" applyBorder="1"/>
    <xf numFmtId="0" fontId="7" fillId="10" borderId="0" xfId="0" applyFont="1" applyFill="1" applyBorder="1" applyAlignment="1">
      <alignment horizontal="left"/>
    </xf>
    <xf numFmtId="0" fontId="1" fillId="10" borderId="0" xfId="0" applyFont="1" applyFill="1" applyBorder="1"/>
    <xf numFmtId="0" fontId="7" fillId="10" borderId="0" xfId="0" applyFont="1" applyFill="1" applyBorder="1"/>
    <xf numFmtId="166" fontId="1" fillId="6" borderId="0" xfId="0" applyNumberFormat="1" applyFont="1" applyFill="1" applyBorder="1"/>
    <xf numFmtId="44" fontId="1" fillId="0" borderId="0" xfId="0" applyNumberFormat="1" applyFont="1" applyFill="1" applyBorder="1"/>
    <xf numFmtId="44" fontId="7" fillId="11" borderId="0" xfId="0" applyNumberFormat="1" applyFont="1" applyFill="1" applyBorder="1"/>
    <xf numFmtId="44" fontId="7" fillId="12" borderId="0" xfId="0" applyNumberFormat="1" applyFont="1" applyFill="1" applyBorder="1"/>
    <xf numFmtId="44" fontId="7" fillId="10" borderId="0" xfId="0" applyNumberFormat="1" applyFont="1" applyFill="1" applyBorder="1"/>
    <xf numFmtId="44" fontId="7" fillId="6" borderId="0" xfId="0" applyNumberFormat="1" applyFont="1" applyFill="1" applyBorder="1"/>
    <xf numFmtId="0" fontId="9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008B"/>
      <rgbColor rgb="0066D8FF"/>
      <rgbColor rgb="00F7A03D"/>
      <rgbColor rgb="00FAB591"/>
      <rgbColor rgb="00118BBC"/>
      <rgbColor rgb="00FFFFFF"/>
      <rgbColor rgb="00A0DCF6"/>
      <rgbColor rgb="0044B8EA"/>
      <rgbColor rgb="00ADD8E6"/>
      <rgbColor rgb="00BCA07C"/>
      <rgbColor rgb="00FFFFE0"/>
      <rgbColor rgb="00D2B48C"/>
      <rgbColor rgb="00800080"/>
      <rgbColor rgb="00FAFAD2"/>
      <rgbColor rgb="00800000"/>
      <rgbColor rgb="001E90FF"/>
      <rgbColor rgb="00FF0000"/>
      <rgbColor rgb="0032CD32"/>
      <rgbColor rgb="00FF8080"/>
      <rgbColor rgb="000066CC"/>
      <rgbColor rgb="00CCCCFF"/>
      <rgbColor rgb="00000080"/>
      <rgbColor rgb="00FF00FF"/>
      <rgbColor rgb="00FFFF00"/>
      <rgbColor rgb="0000FFFF"/>
      <rgbColor rgb="00808080"/>
      <rgbColor rgb="00993366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6"/>
  <sheetViews>
    <sheetView tabSelected="1" view="pageBreakPreview" topLeftCell="A22" zoomScale="60" zoomScaleNormal="80" workbookViewId="0">
      <selection activeCell="L52" sqref="L52"/>
    </sheetView>
  </sheetViews>
  <sheetFormatPr baseColWidth="10" defaultRowHeight="15" x14ac:dyDescent="0.25"/>
  <cols>
    <col min="1" max="1" width="4.85546875" customWidth="1"/>
    <col min="6" max="6" width="16.28515625" customWidth="1"/>
    <col min="7" max="7" width="13" customWidth="1"/>
    <col min="8" max="8" width="20.140625" customWidth="1"/>
    <col min="10" max="10" width="6.42578125" customWidth="1"/>
    <col min="11" max="11" width="5.85546875" customWidth="1"/>
    <col min="13" max="13" width="5.42578125" customWidth="1"/>
  </cols>
  <sheetData>
    <row r="3" spans="2:13" x14ac:dyDescent="0.25">
      <c r="B3" s="48" t="s">
        <v>59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2:13" x14ac:dyDescent="0.25">
      <c r="B4" s="14" t="s">
        <v>2</v>
      </c>
      <c r="C4" s="5"/>
      <c r="D4" s="14" t="s">
        <v>3</v>
      </c>
      <c r="E4" s="6"/>
      <c r="F4" s="14" t="s">
        <v>0</v>
      </c>
      <c r="G4" s="5"/>
      <c r="H4" s="14" t="s">
        <v>1</v>
      </c>
      <c r="I4" s="5"/>
      <c r="J4" s="14" t="s">
        <v>4</v>
      </c>
      <c r="K4" s="5"/>
      <c r="L4" s="14" t="s">
        <v>5</v>
      </c>
      <c r="M4" s="6"/>
    </row>
    <row r="5" spans="2:13" x14ac:dyDescent="0.25">
      <c r="B5" s="13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2:13" x14ac:dyDescent="0.25">
      <c r="B6" s="10" t="s">
        <v>7</v>
      </c>
      <c r="C6" s="5"/>
      <c r="D6" s="11" t="s">
        <v>8</v>
      </c>
      <c r="E6" s="6"/>
      <c r="F6" s="11" t="s">
        <v>9</v>
      </c>
      <c r="G6" s="5"/>
      <c r="H6" s="9">
        <v>100</v>
      </c>
      <c r="I6" s="5"/>
      <c r="J6" s="12">
        <v>2</v>
      </c>
      <c r="K6" s="5"/>
      <c r="L6" s="9">
        <v>200</v>
      </c>
      <c r="M6" s="6"/>
    </row>
    <row r="7" spans="2:13" ht="27.75" customHeight="1" x14ac:dyDescent="0.25">
      <c r="B7" s="10" t="s">
        <v>10</v>
      </c>
      <c r="C7" s="5"/>
      <c r="D7" s="11" t="s">
        <v>11</v>
      </c>
      <c r="E7" s="6"/>
      <c r="F7" s="11" t="s">
        <v>9</v>
      </c>
      <c r="G7" s="5"/>
      <c r="H7" s="9">
        <v>4000</v>
      </c>
      <c r="I7" s="5"/>
      <c r="J7" s="12">
        <v>2</v>
      </c>
      <c r="K7" s="5"/>
      <c r="L7" s="9">
        <v>8000</v>
      </c>
      <c r="M7" s="6"/>
    </row>
    <row r="8" spans="2:13" x14ac:dyDescent="0.25">
      <c r="B8" s="18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2:13" x14ac:dyDescent="0.25">
      <c r="B9" s="10" t="s">
        <v>13</v>
      </c>
      <c r="C9" s="5"/>
      <c r="D9" s="11" t="s">
        <v>14</v>
      </c>
      <c r="E9" s="6"/>
      <c r="F9" s="11" t="s">
        <v>15</v>
      </c>
      <c r="G9" s="5"/>
      <c r="H9" s="9">
        <v>180</v>
      </c>
      <c r="I9" s="5"/>
      <c r="J9" s="12">
        <v>30</v>
      </c>
      <c r="K9" s="5"/>
      <c r="L9" s="9">
        <v>10800</v>
      </c>
      <c r="M9" s="6"/>
    </row>
    <row r="10" spans="2:13" x14ac:dyDescent="0.25">
      <c r="B10" s="10" t="s">
        <v>16</v>
      </c>
      <c r="C10" s="5"/>
      <c r="D10" s="11" t="s">
        <v>17</v>
      </c>
      <c r="E10" s="6"/>
      <c r="F10" s="11" t="s">
        <v>15</v>
      </c>
      <c r="G10" s="5"/>
      <c r="H10" s="9">
        <v>175</v>
      </c>
      <c r="I10" s="5"/>
      <c r="J10" s="12">
        <v>30</v>
      </c>
      <c r="K10" s="5"/>
      <c r="L10" s="9">
        <v>10500</v>
      </c>
      <c r="M10" s="6"/>
    </row>
    <row r="11" spans="2:13" x14ac:dyDescent="0.25">
      <c r="B11" s="19" t="s">
        <v>41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</row>
    <row r="12" spans="2:13" x14ac:dyDescent="0.25">
      <c r="B12" s="10" t="s">
        <v>18</v>
      </c>
      <c r="C12" s="5"/>
      <c r="D12" s="11" t="s">
        <v>19</v>
      </c>
      <c r="E12" s="6"/>
      <c r="F12" s="11" t="s">
        <v>20</v>
      </c>
      <c r="G12" s="5"/>
      <c r="H12" s="9">
        <v>400</v>
      </c>
      <c r="I12" s="5"/>
      <c r="J12" s="12">
        <v>16</v>
      </c>
      <c r="K12" s="5"/>
      <c r="L12" s="9">
        <v>12800</v>
      </c>
      <c r="M12" s="6"/>
    </row>
    <row r="13" spans="2:13" x14ac:dyDescent="0.25">
      <c r="B13" s="10" t="s">
        <v>21</v>
      </c>
      <c r="C13" s="5"/>
      <c r="D13" s="11" t="s">
        <v>22</v>
      </c>
      <c r="E13" s="6"/>
      <c r="F13" s="11" t="s">
        <v>20</v>
      </c>
      <c r="G13" s="5"/>
      <c r="H13" s="9">
        <v>180</v>
      </c>
      <c r="I13" s="5"/>
      <c r="J13" s="12">
        <v>16</v>
      </c>
      <c r="K13" s="5"/>
      <c r="L13" s="9">
        <v>5760</v>
      </c>
      <c r="M13" s="6"/>
    </row>
    <row r="14" spans="2:13" x14ac:dyDescent="0.25">
      <c r="B14" s="13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2:13" ht="19.5" customHeight="1" x14ac:dyDescent="0.25">
      <c r="B15" s="10" t="s">
        <v>24</v>
      </c>
      <c r="C15" s="5"/>
      <c r="D15" s="11" t="s">
        <v>25</v>
      </c>
      <c r="E15" s="6"/>
      <c r="F15" s="11" t="s">
        <v>9</v>
      </c>
      <c r="G15" s="5"/>
      <c r="H15" s="9">
        <v>300</v>
      </c>
      <c r="I15" s="5"/>
      <c r="J15" s="12">
        <v>3</v>
      </c>
      <c r="K15" s="5"/>
      <c r="L15" s="9">
        <v>1800</v>
      </c>
      <c r="M15" s="6"/>
    </row>
    <row r="16" spans="2:13" x14ac:dyDescent="0.25">
      <c r="B16" s="18" t="s">
        <v>26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2:13" ht="19.5" customHeight="1" x14ac:dyDescent="0.25">
      <c r="B17" s="10" t="s">
        <v>27</v>
      </c>
      <c r="C17" s="5"/>
      <c r="D17" s="11" t="s">
        <v>28</v>
      </c>
      <c r="E17" s="6"/>
      <c r="F17" s="11" t="s">
        <v>15</v>
      </c>
      <c r="G17" s="5"/>
      <c r="H17" s="9">
        <v>200</v>
      </c>
      <c r="I17" s="5"/>
      <c r="J17" s="12">
        <v>30</v>
      </c>
      <c r="K17" s="5"/>
      <c r="L17" s="9">
        <v>12000</v>
      </c>
      <c r="M17" s="6"/>
    </row>
    <row r="18" spans="2:13" ht="18.75" customHeight="1" x14ac:dyDescent="0.25">
      <c r="B18" s="10" t="s">
        <v>29</v>
      </c>
      <c r="C18" s="5"/>
      <c r="D18" s="11" t="s">
        <v>30</v>
      </c>
      <c r="E18" s="6"/>
      <c r="F18" s="11" t="s">
        <v>9</v>
      </c>
      <c r="G18" s="5"/>
      <c r="H18" s="9">
        <v>0</v>
      </c>
      <c r="I18" s="5"/>
      <c r="J18" s="12">
        <v>1</v>
      </c>
      <c r="K18" s="5"/>
      <c r="L18" s="9">
        <v>0</v>
      </c>
      <c r="M18" s="6"/>
    </row>
    <row r="19" spans="2:13" x14ac:dyDescent="0.25">
      <c r="B19" s="13" t="s">
        <v>31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2:13" x14ac:dyDescent="0.25">
      <c r="B20" s="10" t="s">
        <v>32</v>
      </c>
      <c r="C20" s="5"/>
      <c r="D20" s="11" t="s">
        <v>33</v>
      </c>
      <c r="E20" s="6"/>
      <c r="F20" s="11" t="s">
        <v>9</v>
      </c>
      <c r="G20" s="5"/>
      <c r="H20" s="9">
        <v>331.12</v>
      </c>
      <c r="I20" s="5"/>
      <c r="J20" s="12">
        <v>1</v>
      </c>
      <c r="K20" s="5"/>
      <c r="L20" s="9">
        <v>662.24</v>
      </c>
      <c r="M20" s="6"/>
    </row>
    <row r="21" spans="2:13" x14ac:dyDescent="0.25">
      <c r="B21" s="15" t="s">
        <v>42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2:13" x14ac:dyDescent="0.25">
      <c r="B22" s="10" t="s">
        <v>34</v>
      </c>
      <c r="C22" s="5"/>
      <c r="D22" s="11" t="s">
        <v>33</v>
      </c>
      <c r="E22" s="6"/>
      <c r="F22" s="11" t="s">
        <v>9</v>
      </c>
      <c r="G22" s="5"/>
      <c r="H22" s="9">
        <v>180</v>
      </c>
      <c r="I22" s="5"/>
      <c r="J22" s="12">
        <v>30</v>
      </c>
      <c r="K22" s="5"/>
      <c r="L22" s="9">
        <v>10800</v>
      </c>
      <c r="M22" s="6"/>
    </row>
    <row r="23" spans="2:13" x14ac:dyDescent="0.25">
      <c r="B23" s="13" t="s">
        <v>35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2:13" x14ac:dyDescent="0.25">
      <c r="B24" s="10" t="s">
        <v>36</v>
      </c>
      <c r="C24" s="5"/>
      <c r="D24" s="11" t="s">
        <v>37</v>
      </c>
      <c r="E24" s="6"/>
      <c r="F24" s="11" t="s">
        <v>20</v>
      </c>
      <c r="G24" s="5"/>
      <c r="H24" s="9">
        <v>120</v>
      </c>
      <c r="I24" s="5"/>
      <c r="J24" s="12">
        <v>32</v>
      </c>
      <c r="K24" s="5"/>
      <c r="L24" s="9">
        <v>11520</v>
      </c>
      <c r="M24" s="6"/>
    </row>
    <row r="25" spans="2:13" ht="22.5" customHeight="1" x14ac:dyDescent="0.25">
      <c r="B25" s="10" t="s">
        <v>38</v>
      </c>
      <c r="C25" s="5"/>
      <c r="D25" s="11" t="s">
        <v>37</v>
      </c>
      <c r="E25" s="6"/>
      <c r="F25" s="11" t="s">
        <v>20</v>
      </c>
      <c r="G25" s="5"/>
      <c r="H25" s="9">
        <v>45</v>
      </c>
      <c r="I25" s="5"/>
      <c r="J25" s="12">
        <v>32</v>
      </c>
      <c r="K25" s="5"/>
      <c r="L25" s="9">
        <v>4320</v>
      </c>
      <c r="M25" s="6"/>
    </row>
    <row r="26" spans="2:13" ht="18.75" customHeight="1" x14ac:dyDescent="0.25">
      <c r="B26" s="10" t="s">
        <v>39</v>
      </c>
      <c r="C26" s="5"/>
      <c r="D26" s="11" t="s">
        <v>37</v>
      </c>
      <c r="E26" s="6"/>
      <c r="F26" s="11" t="s">
        <v>20</v>
      </c>
      <c r="G26" s="5"/>
      <c r="H26" s="9">
        <v>60</v>
      </c>
      <c r="I26" s="5"/>
      <c r="J26" s="12">
        <v>32</v>
      </c>
      <c r="K26" s="5"/>
      <c r="L26" s="9">
        <v>5760</v>
      </c>
      <c r="M26" s="6"/>
    </row>
    <row r="27" spans="2:13" x14ac:dyDescent="0.25">
      <c r="B27" s="7" t="s">
        <v>40</v>
      </c>
      <c r="C27" s="5"/>
      <c r="D27" s="5"/>
      <c r="E27" s="5"/>
      <c r="F27" s="5"/>
      <c r="G27" s="5"/>
      <c r="H27" s="5"/>
      <c r="I27" s="5"/>
      <c r="J27" s="5"/>
      <c r="K27" s="5"/>
      <c r="L27" s="8">
        <v>94922.240000000005</v>
      </c>
      <c r="M27" s="6"/>
    </row>
    <row r="31" spans="2:13" x14ac:dyDescent="0.25">
      <c r="B31" s="24" t="s">
        <v>50</v>
      </c>
      <c r="C31" s="24"/>
      <c r="D31" s="24"/>
      <c r="E31" s="2">
        <f>SUM(L6:M7,L15,L20,L24:M26,)</f>
        <v>32262.239999999998</v>
      </c>
      <c r="F31">
        <f>E31/3</f>
        <v>10754.08</v>
      </c>
    </row>
    <row r="32" spans="2:13" x14ac:dyDescent="0.25">
      <c r="B32" s="25" t="s">
        <v>49</v>
      </c>
      <c r="C32" s="25"/>
      <c r="D32" s="25"/>
      <c r="E32" s="2">
        <f>SUM(L9:M10,L17,L22)</f>
        <v>44100</v>
      </c>
    </row>
    <row r="33" spans="1:8" x14ac:dyDescent="0.25">
      <c r="B33" s="26" t="s">
        <v>51</v>
      </c>
      <c r="C33" s="26"/>
      <c r="D33" s="26"/>
      <c r="E33" s="2">
        <f>SUM(L12:M13)</f>
        <v>18560</v>
      </c>
    </row>
    <row r="34" spans="1:8" x14ac:dyDescent="0.25">
      <c r="E34" s="2">
        <f>SUM(E31:E33)</f>
        <v>94922.239999999991</v>
      </c>
    </row>
    <row r="36" spans="1:8" x14ac:dyDescent="0.25">
      <c r="B36" s="32" t="s">
        <v>56</v>
      </c>
      <c r="C36" s="32"/>
      <c r="D36" s="32"/>
      <c r="F36" s="27" t="s">
        <v>57</v>
      </c>
      <c r="G36" s="27" t="s">
        <v>58</v>
      </c>
      <c r="H36" s="43"/>
    </row>
    <row r="37" spans="1:8" x14ac:dyDescent="0.25">
      <c r="A37">
        <v>1</v>
      </c>
      <c r="B37" s="33" t="s">
        <v>43</v>
      </c>
      <c r="C37" s="33"/>
      <c r="D37" s="33"/>
      <c r="E37" s="34"/>
      <c r="F37" s="34"/>
      <c r="G37" s="34"/>
      <c r="H37" s="44">
        <f>E40*F38*G38</f>
        <v>17963.439999999999</v>
      </c>
    </row>
    <row r="38" spans="1:8" x14ac:dyDescent="0.25">
      <c r="B38" s="22" t="s">
        <v>46</v>
      </c>
      <c r="C38" s="22"/>
      <c r="D38" s="22"/>
      <c r="E38">
        <v>400.52</v>
      </c>
      <c r="F38">
        <v>9</v>
      </c>
      <c r="G38">
        <v>2</v>
      </c>
      <c r="H38" s="43">
        <f>E38*F38</f>
        <v>3604.68</v>
      </c>
    </row>
    <row r="39" spans="1:8" x14ac:dyDescent="0.25">
      <c r="B39" s="22" t="s">
        <v>50</v>
      </c>
      <c r="C39" s="22"/>
      <c r="D39" s="22"/>
      <c r="E39" s="28">
        <f>F31/(F38*G38)</f>
        <v>597.44888888888886</v>
      </c>
      <c r="H39" s="43"/>
    </row>
    <row r="40" spans="1:8" x14ac:dyDescent="0.25">
      <c r="B40" s="1"/>
      <c r="C40" s="1"/>
      <c r="D40" s="1"/>
      <c r="E40" s="35">
        <f>E38+E39</f>
        <v>997.96888888888884</v>
      </c>
      <c r="H40" s="43"/>
    </row>
    <row r="41" spans="1:8" x14ac:dyDescent="0.25">
      <c r="A41">
        <v>2</v>
      </c>
      <c r="B41" s="36" t="s">
        <v>44</v>
      </c>
      <c r="C41" s="36"/>
      <c r="D41" s="36"/>
      <c r="E41" s="37"/>
      <c r="F41" s="37"/>
      <c r="G41" s="37"/>
      <c r="H41" s="45">
        <f>E45*F42*G42</f>
        <v>133829.68</v>
      </c>
    </row>
    <row r="42" spans="1:8" x14ac:dyDescent="0.25">
      <c r="B42" s="22" t="s">
        <v>48</v>
      </c>
      <c r="C42" s="22"/>
      <c r="D42" s="22"/>
      <c r="E42" s="4">
        <v>6581.3</v>
      </c>
      <c r="F42">
        <v>6</v>
      </c>
      <c r="G42">
        <v>2</v>
      </c>
      <c r="H42" s="43">
        <f>E42*F42</f>
        <v>39487.800000000003</v>
      </c>
    </row>
    <row r="43" spans="1:8" x14ac:dyDescent="0.25">
      <c r="B43" s="22" t="s">
        <v>49</v>
      </c>
      <c r="C43" s="22"/>
      <c r="D43" s="22"/>
      <c r="E43" s="2">
        <f>E32/(F42*G42)</f>
        <v>3675</v>
      </c>
      <c r="H43" s="43"/>
    </row>
    <row r="44" spans="1:8" x14ac:dyDescent="0.25">
      <c r="B44" s="22" t="s">
        <v>50</v>
      </c>
      <c r="C44" s="22"/>
      <c r="D44" s="22"/>
      <c r="E44" s="28">
        <f>F31/(F42*G42)</f>
        <v>896.17333333333329</v>
      </c>
      <c r="H44" s="43"/>
    </row>
    <row r="45" spans="1:8" s="1" customFormat="1" x14ac:dyDescent="0.25">
      <c r="E45" s="38">
        <f>SUM(E42:E44)</f>
        <v>11152.473333333333</v>
      </c>
      <c r="H45" s="43"/>
    </row>
    <row r="46" spans="1:8" x14ac:dyDescent="0.25">
      <c r="A46">
        <v>3</v>
      </c>
      <c r="B46" s="39" t="s">
        <v>45</v>
      </c>
      <c r="C46" s="39"/>
      <c r="D46" s="39"/>
      <c r="E46" s="40"/>
      <c r="F46" s="40"/>
      <c r="G46" s="40"/>
      <c r="H46" s="46">
        <f>E49*F47*G47</f>
        <v>11646.88</v>
      </c>
    </row>
    <row r="47" spans="1:8" x14ac:dyDescent="0.25">
      <c r="B47" s="22" t="s">
        <v>48</v>
      </c>
      <c r="C47" s="22"/>
      <c r="D47" s="22"/>
      <c r="E47">
        <v>55.8</v>
      </c>
      <c r="F47">
        <v>8</v>
      </c>
      <c r="G47">
        <v>2</v>
      </c>
      <c r="H47" s="43">
        <f>E47*F47</f>
        <v>446.4</v>
      </c>
    </row>
    <row r="48" spans="1:8" x14ac:dyDescent="0.25">
      <c r="B48" s="22" t="s">
        <v>50</v>
      </c>
      <c r="C48" s="22"/>
      <c r="D48" s="22"/>
      <c r="E48" s="1">
        <f>F31/(F47*G47)</f>
        <v>672.13</v>
      </c>
      <c r="H48" s="43"/>
    </row>
    <row r="49" spans="1:8" s="1" customFormat="1" x14ac:dyDescent="0.25">
      <c r="E49" s="41">
        <f>SUM(E47:E48)</f>
        <v>727.93</v>
      </c>
      <c r="H49" s="43"/>
    </row>
    <row r="50" spans="1:8" x14ac:dyDescent="0.25">
      <c r="A50">
        <v>4</v>
      </c>
      <c r="B50" s="23" t="s">
        <v>47</v>
      </c>
      <c r="C50" s="23"/>
      <c r="D50" s="23"/>
      <c r="E50" s="3"/>
      <c r="F50" s="42"/>
      <c r="G50" s="3"/>
      <c r="H50" s="47">
        <f>E51</f>
        <v>18560</v>
      </c>
    </row>
    <row r="51" spans="1:8" x14ac:dyDescent="0.25">
      <c r="B51" s="29" t="s">
        <v>52</v>
      </c>
      <c r="C51" s="22"/>
      <c r="D51" s="22"/>
      <c r="E51" s="2">
        <f>E33</f>
        <v>18560</v>
      </c>
      <c r="H51" s="43"/>
    </row>
    <row r="52" spans="1:8" x14ac:dyDescent="0.25">
      <c r="H52" s="43"/>
    </row>
    <row r="53" spans="1:8" x14ac:dyDescent="0.25">
      <c r="H53" s="43"/>
    </row>
    <row r="54" spans="1:8" x14ac:dyDescent="0.25">
      <c r="B54" s="30" t="s">
        <v>54</v>
      </c>
      <c r="C54" s="30"/>
      <c r="D54" s="30"/>
      <c r="E54" s="30"/>
      <c r="F54" s="30"/>
      <c r="G54" s="30"/>
      <c r="H54" s="43">
        <f>SUM(H37+H41+H46+H50)</f>
        <v>182000</v>
      </c>
    </row>
    <row r="55" spans="1:8" x14ac:dyDescent="0.25">
      <c r="B55" s="30" t="s">
        <v>55</v>
      </c>
      <c r="C55" s="30"/>
      <c r="D55" s="30"/>
      <c r="E55" s="30"/>
      <c r="F55" s="30"/>
      <c r="G55" s="30"/>
      <c r="H55" s="43">
        <f>H54*0.18</f>
        <v>32760</v>
      </c>
    </row>
    <row r="56" spans="1:8" x14ac:dyDescent="0.25">
      <c r="B56" s="31" t="s">
        <v>53</v>
      </c>
      <c r="C56" s="31"/>
      <c r="D56" s="31"/>
      <c r="E56" s="31"/>
      <c r="F56" s="31"/>
      <c r="G56" s="31"/>
      <c r="H56" s="46">
        <f>H54+H55</f>
        <v>214760</v>
      </c>
    </row>
  </sheetData>
  <mergeCells count="120">
    <mergeCell ref="B51:D51"/>
    <mergeCell ref="B54:G54"/>
    <mergeCell ref="B55:G55"/>
    <mergeCell ref="B56:G56"/>
    <mergeCell ref="B36:D36"/>
    <mergeCell ref="B37:D37"/>
    <mergeCell ref="B33:D33"/>
    <mergeCell ref="B38:D38"/>
    <mergeCell ref="B39:D39"/>
    <mergeCell ref="B41:D41"/>
    <mergeCell ref="B42:D42"/>
    <mergeCell ref="B43:D43"/>
    <mergeCell ref="B44:D44"/>
    <mergeCell ref="B46:D46"/>
    <mergeCell ref="B3:M3"/>
    <mergeCell ref="B4:C4"/>
    <mergeCell ref="D4:E4"/>
    <mergeCell ref="F4:G4"/>
    <mergeCell ref="H4:I4"/>
    <mergeCell ref="J4:K4"/>
    <mergeCell ref="L4:M4"/>
    <mergeCell ref="B31:D31"/>
    <mergeCell ref="B32:D32"/>
    <mergeCell ref="B7:C7"/>
    <mergeCell ref="D7:E7"/>
    <mergeCell ref="F7:G7"/>
    <mergeCell ref="H7:I7"/>
    <mergeCell ref="J7:K7"/>
    <mergeCell ref="L7:M7"/>
    <mergeCell ref="B5:M5"/>
    <mergeCell ref="B6:C6"/>
    <mergeCell ref="D6:E6"/>
    <mergeCell ref="F6:G6"/>
    <mergeCell ref="H6:I6"/>
    <mergeCell ref="J6:K6"/>
    <mergeCell ref="L6:M6"/>
    <mergeCell ref="B10:C10"/>
    <mergeCell ref="D10:E10"/>
    <mergeCell ref="F10:G10"/>
    <mergeCell ref="H10:I10"/>
    <mergeCell ref="J10:K10"/>
    <mergeCell ref="L10:M10"/>
    <mergeCell ref="B8:M8"/>
    <mergeCell ref="B9:C9"/>
    <mergeCell ref="D9:E9"/>
    <mergeCell ref="F9:G9"/>
    <mergeCell ref="H9:I9"/>
    <mergeCell ref="J9:K9"/>
    <mergeCell ref="L9:M9"/>
    <mergeCell ref="B13:C13"/>
    <mergeCell ref="D13:E13"/>
    <mergeCell ref="F13:G13"/>
    <mergeCell ref="H13:I13"/>
    <mergeCell ref="J13:K13"/>
    <mergeCell ref="L13:M13"/>
    <mergeCell ref="B11:M11"/>
    <mergeCell ref="B12:C12"/>
    <mergeCell ref="D12:E12"/>
    <mergeCell ref="F12:G12"/>
    <mergeCell ref="H12:I12"/>
    <mergeCell ref="J12:K12"/>
    <mergeCell ref="L12:M12"/>
    <mergeCell ref="B16:M16"/>
    <mergeCell ref="B17:C17"/>
    <mergeCell ref="D17:E17"/>
    <mergeCell ref="F17:G17"/>
    <mergeCell ref="H17:I17"/>
    <mergeCell ref="J17:K17"/>
    <mergeCell ref="L17:M17"/>
    <mergeCell ref="B14:M14"/>
    <mergeCell ref="B15:C15"/>
    <mergeCell ref="D15:E15"/>
    <mergeCell ref="F15:G15"/>
    <mergeCell ref="H15:I15"/>
    <mergeCell ref="J15:K15"/>
    <mergeCell ref="L15:M15"/>
    <mergeCell ref="B19:M19"/>
    <mergeCell ref="B20:C20"/>
    <mergeCell ref="D20:E20"/>
    <mergeCell ref="F20:G20"/>
    <mergeCell ref="H20:I20"/>
    <mergeCell ref="J20:K20"/>
    <mergeCell ref="L20:M20"/>
    <mergeCell ref="B18:C18"/>
    <mergeCell ref="D18:E18"/>
    <mergeCell ref="F18:G18"/>
    <mergeCell ref="H18:I18"/>
    <mergeCell ref="J18:K18"/>
    <mergeCell ref="L18:M18"/>
    <mergeCell ref="B23:M23"/>
    <mergeCell ref="B24:C24"/>
    <mergeCell ref="D24:E24"/>
    <mergeCell ref="F24:G24"/>
    <mergeCell ref="H24:I24"/>
    <mergeCell ref="J24:K24"/>
    <mergeCell ref="L24:M24"/>
    <mergeCell ref="B21:M21"/>
    <mergeCell ref="B22:C22"/>
    <mergeCell ref="D22:E22"/>
    <mergeCell ref="F22:G22"/>
    <mergeCell ref="H22:I22"/>
    <mergeCell ref="J22:K22"/>
    <mergeCell ref="L22:M22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B27:K27"/>
    <mergeCell ref="L27:M27"/>
    <mergeCell ref="B47:D47"/>
    <mergeCell ref="B48:D48"/>
    <mergeCell ref="B50:D50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AREQUIPA</dc:creator>
  <cp:lastModifiedBy>AREQUIPA</cp:lastModifiedBy>
  <dcterms:created xsi:type="dcterms:W3CDTF">2023-02-04T23:44:00Z</dcterms:created>
  <dcterms:modified xsi:type="dcterms:W3CDTF">2023-02-04T23:44:00Z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