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064CE5C-D6B8-46F4-976E-CC3449DAA2CD}" xr6:coauthVersionLast="36" xr6:coauthVersionMax="36" xr10:uidLastSave="{00000000-0000-0000-0000-000000000000}"/>
  <bookViews>
    <workbookView xWindow="0" yWindow="0" windowWidth="24000" windowHeight="8205" xr2:uid="{00000000-000D-0000-FFFF-FFFF00000000}"/>
  </bookViews>
  <sheets>
    <sheet name="CONSOLIDADO" sheetId="13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2" l="1"/>
  <c r="L23" i="12"/>
  <c r="L48" i="12" l="1"/>
  <c r="L46" i="12"/>
  <c r="L45" i="12"/>
  <c r="L44" i="12"/>
  <c r="L43" i="12"/>
  <c r="L42" i="12"/>
  <c r="L41" i="12"/>
  <c r="L47" i="12" s="1"/>
  <c r="A40" i="12"/>
  <c r="L19" i="12"/>
  <c r="L20" i="12"/>
  <c r="L16" i="12"/>
  <c r="L17" i="12"/>
  <c r="L18" i="12"/>
  <c r="L15" i="12"/>
  <c r="L21" i="12" s="1"/>
  <c r="L24" i="12" s="1"/>
  <c r="L51" i="12" l="1"/>
  <c r="L52" i="12" s="1"/>
  <c r="L50" i="12"/>
  <c r="L25" i="12"/>
  <c r="L26" i="12" s="1"/>
  <c r="M18" i="13"/>
  <c r="N18" i="13" s="1"/>
  <c r="M16" i="13"/>
  <c r="N16" i="13" s="1"/>
  <c r="L12" i="12"/>
  <c r="A14" i="12"/>
  <c r="N19" i="13" l="1"/>
  <c r="N20" i="13" s="1"/>
  <c r="N21" i="13" l="1"/>
</calcChain>
</file>

<file path=xl/sharedStrings.xml><?xml version="1.0" encoding="utf-8"?>
<sst xmlns="http://schemas.openxmlformats.org/spreadsheetml/2006/main" count="170" uniqueCount="65">
  <si>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</si>
  <si>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</si>
  <si>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</si>
  <si>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</si>
  <si>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</si>
  <si>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</si>
  <si>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</si>
  <si>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</si>
  <si>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</si>
  <si>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</si>
  <si>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</si>
  <si>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</si>
  <si>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</si>
  <si>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</si>
  <si>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</si>
  <si>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</si>
  <si>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</si>
  <si>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</si>
  <si>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</si>
  <si>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</si>
  <si>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</si>
  <si>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</si>
  <si>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</si>
  <si>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ANTICIPO</t>
  </si>
  <si>
    <t>PLAZO DE EJECUCION TRABAJOS EN OBRA (DIAS)</t>
  </si>
  <si>
    <t>FIANZA DE FIEL CUMPLIMIENTO (10%)</t>
  </si>
  <si>
    <t>RETENCION POR GARANTIA (5%)</t>
  </si>
  <si>
    <t>MODALIDA DE CONTRATACIÓN</t>
  </si>
  <si>
    <t>GLB</t>
  </si>
  <si>
    <t>GASTOS GENERALES</t>
  </si>
  <si>
    <t>UTILIDADES</t>
  </si>
  <si>
    <t>SUB TOTAL</t>
  </si>
  <si>
    <t>CO-PE-1PE327-CM-PA-004</t>
  </si>
  <si>
    <t>Revisión</t>
  </si>
  <si>
    <t>Fecha Aprobación</t>
  </si>
  <si>
    <t>Página</t>
  </si>
  <si>
    <t>2 de 2</t>
  </si>
  <si>
    <t>1 de 2</t>
  </si>
  <si>
    <t>ESCENARIO 1 (KILOMETRAJE HASTA 200 KM DIARIOS)</t>
  </si>
  <si>
    <t>CANT.</t>
  </si>
  <si>
    <t>TURNOS</t>
  </si>
  <si>
    <t>MESES</t>
  </si>
  <si>
    <t>Prec. Unit.
DIA</t>
  </si>
  <si>
    <t>Prec. Unit.
MES</t>
  </si>
  <si>
    <t>SERVICIO DE ALQUILER DE CAMIONETAS Y TRANSPORTE DE PERSONAL</t>
  </si>
  <si>
    <t>UND</t>
  </si>
  <si>
    <t>CAMIONETA PICK UP 4X4 - Movilización del personal de 06:30 a 18:30 hrs (01 hora refrigererio), 07 dias por semana</t>
  </si>
  <si>
    <t>ESCENARIO 2 (KILOMETRAJE ENTRE MAYOR A 200 KM Y HASTA 250 KM DIARIOS)</t>
  </si>
  <si>
    <t>VALORIZACION MENSUAL A 60 DÍAS</t>
  </si>
  <si>
    <t>SOLES</t>
  </si>
  <si>
    <t>SI</t>
  </si>
  <si>
    <t>PRESTACION DE SERVICIO</t>
  </si>
  <si>
    <t>CHASKY UNIVERSE SAC</t>
  </si>
  <si>
    <t>CL.03 MZ.C LT.21 ASOC.CASA HUERTA -SANTA EULALIA-HUAROCHIRI-LIMA</t>
  </si>
  <si>
    <t>TITO CORDOVA ARTICA</t>
  </si>
  <si>
    <t>dia</t>
  </si>
  <si>
    <t>servicio de conductor</t>
  </si>
  <si>
    <t>viaticos</t>
  </si>
  <si>
    <t>alojamiento</t>
  </si>
  <si>
    <t>cochera</t>
  </si>
  <si>
    <t>combustible</t>
  </si>
  <si>
    <t>alquiler de camioneta(ESCENARIO 01 HASTA 200 KM diarios)</t>
  </si>
  <si>
    <t>alquiler de camioneta (ESCENARIO 02 HASTA 250 km. diarios)</t>
  </si>
  <si>
    <t>LIMA,15 DE OCTUBRE DE 2024</t>
  </si>
  <si>
    <t xml:space="preserve"> LIMA 16 DE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</si>
</sst>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/>
      <right style="medium">
        <color rgb="FF29327B"/>
      </right>
      <top style="thin">
        <color rgb="FF29327B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64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 wrapText="1"/>
    </xf>
    <xf numFmtId="0" fontId="45" fillId="0" borderId="18" xfId="215" applyNumberFormat="1" applyFont="1" applyFill="1" applyBorder="1" applyAlignment="1">
      <alignment vertical="center" wrapText="1"/>
    </xf>
    <xf numFmtId="4" fontId="46" fillId="0" borderId="18" xfId="33" applyNumberFormat="1" applyFont="1" applyBorder="1" applyAlignment="1">
      <alignment vertical="center" wrapText="1"/>
    </xf>
    <xf numFmtId="4" fontId="46" fillId="0" borderId="19" xfId="33" applyNumberFormat="1" applyFont="1" applyBorder="1" applyAlignment="1">
      <alignment vertical="center" wrapText="1"/>
    </xf>
    <xf numFmtId="0" fontId="45" fillId="0" borderId="18" xfId="215" applyNumberFormat="1" applyFont="1" applyFill="1" applyBorder="1" applyAlignment="1">
      <alignment horizontal="center" vertical="center" wrapText="1"/>
    </xf>
    <xf numFmtId="2" fontId="45" fillId="0" borderId="18" xfId="0" applyNumberFormat="1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4" fontId="46" fillId="0" borderId="34" xfId="33" applyNumberFormat="1" applyFont="1" applyBorder="1" applyAlignment="1">
      <alignment vertical="center" wrapText="1"/>
    </xf>
    <xf numFmtId="4" fontId="46" fillId="0" borderId="35" xfId="33" applyNumberFormat="1" applyFont="1" applyBorder="1" applyAlignment="1">
      <alignment vertical="center" wrapText="1"/>
    </xf>
    <xf numFmtId="0" fontId="40" fillId="0" borderId="33" xfId="0" applyFont="1" applyBorder="1" applyAlignment="1">
      <alignment horizontal="center" vertical="center"/>
    </xf>
    <xf numFmtId="0" fontId="47" fillId="0" borderId="11" xfId="33" applyFont="1" applyBorder="1"/>
    <xf numFmtId="0" fontId="48" fillId="0" borderId="0" xfId="33" applyFont="1"/>
    <xf numFmtId="0" fontId="48" fillId="0" borderId="0" xfId="33" applyFont="1" applyAlignment="1">
      <alignment horizontal="center"/>
    </xf>
    <xf numFmtId="0" fontId="47" fillId="0" borderId="0" xfId="33" applyFont="1"/>
    <xf numFmtId="0" fontId="1" fillId="0" borderId="0" xfId="0" applyFont="1"/>
    <xf numFmtId="0" fontId="47" fillId="0" borderId="11" xfId="33" applyFont="1" applyBorder="1" applyAlignment="1">
      <alignment vertical="center"/>
    </xf>
    <xf numFmtId="0" fontId="48" fillId="0" borderId="0" xfId="33" applyFont="1" applyAlignment="1">
      <alignment vertical="center"/>
    </xf>
    <xf numFmtId="0" fontId="48" fillId="0" borderId="0" xfId="33" applyFont="1" applyAlignment="1">
      <alignment horizontal="center" vertical="center"/>
    </xf>
    <xf numFmtId="0" fontId="48" fillId="0" borderId="0" xfId="33" applyFont="1" applyAlignment="1">
      <alignment horizontal="left" vertical="center"/>
    </xf>
    <xf numFmtId="0" fontId="46" fillId="0" borderId="11" xfId="33" applyFont="1" applyBorder="1"/>
    <xf numFmtId="0" fontId="51" fillId="0" borderId="0" xfId="33" applyFont="1"/>
    <xf numFmtId="0" fontId="51" fillId="0" borderId="0" xfId="33" applyFont="1" applyAlignment="1">
      <alignment horizontal="center"/>
    </xf>
    <xf numFmtId="0" fontId="40" fillId="0" borderId="0" xfId="0" applyFont="1"/>
    <xf numFmtId="0" fontId="46" fillId="0" borderId="11" xfId="33" applyFont="1" applyBorder="1" applyAlignment="1">
      <alignment vertical="center"/>
    </xf>
    <xf numFmtId="0" fontId="51" fillId="0" borderId="0" xfId="33" applyFont="1" applyAlignment="1">
      <alignment vertical="center"/>
    </xf>
    <xf numFmtId="0" fontId="51" fillId="0" borderId="0" xfId="33" applyFont="1" applyAlignment="1">
      <alignment horizontal="center" vertical="center"/>
    </xf>
    <xf numFmtId="0" fontId="51" fillId="0" borderId="0" xfId="33" applyFont="1" applyAlignment="1">
      <alignment horizontal="left" vertical="center"/>
    </xf>
    <xf numFmtId="0" fontId="50" fillId="0" borderId="0" xfId="33" applyFont="1" applyAlignment="1">
      <alignment horizontal="center" vertical="center"/>
    </xf>
    <xf numFmtId="0" fontId="50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7" fillId="0" borderId="26" xfId="33" applyFont="1" applyBorder="1"/>
    <xf numFmtId="0" fontId="47" fillId="0" borderId="26" xfId="33" applyFont="1" applyBorder="1" applyAlignment="1">
      <alignment horizontal="center"/>
    </xf>
    <xf numFmtId="14" fontId="57" fillId="0" borderId="26" xfId="33" applyNumberFormat="1" applyFont="1" applyBorder="1" applyAlignment="1">
      <alignment wrapText="1"/>
    </xf>
    <xf numFmtId="4" fontId="61" fillId="0" borderId="32" xfId="33" applyNumberFormat="1" applyFont="1" applyBorder="1" applyAlignment="1">
      <alignment vertical="center" wrapText="1"/>
    </xf>
    <xf numFmtId="9" fontId="61" fillId="0" borderId="18" xfId="217" applyFont="1" applyBorder="1" applyAlignment="1">
      <alignment vertical="center" wrapText="1"/>
    </xf>
    <xf numFmtId="0" fontId="48" fillId="0" borderId="11" xfId="33" applyFont="1" applyBorder="1" applyAlignment="1">
      <alignment horizontal="center"/>
    </xf>
    <xf numFmtId="0" fontId="48" fillId="0" borderId="0" xfId="33" applyFont="1" applyAlignment="1">
      <alignment horizontal="centerContinuous"/>
    </xf>
    <xf numFmtId="0" fontId="48" fillId="0" borderId="10" xfId="33" applyFont="1" applyBorder="1" applyAlignment="1">
      <alignment horizontal="center"/>
    </xf>
    <xf numFmtId="0" fontId="47" fillId="0" borderId="12" xfId="33" applyFont="1" applyBorder="1"/>
    <xf numFmtId="0" fontId="48" fillId="0" borderId="13" xfId="33" applyFont="1" applyBorder="1" applyAlignment="1">
      <alignment horizontal="left"/>
    </xf>
    <xf numFmtId="0" fontId="48" fillId="0" borderId="13" xfId="33" applyFont="1" applyBorder="1" applyAlignment="1">
      <alignment horizontal="center"/>
    </xf>
    <xf numFmtId="0" fontId="47" fillId="0" borderId="13" xfId="33" applyFont="1" applyBorder="1"/>
    <xf numFmtId="0" fontId="47" fillId="0" borderId="13" xfId="33" applyFont="1" applyBorder="1" applyAlignment="1">
      <alignment horizontal="left"/>
    </xf>
    <xf numFmtId="0" fontId="47" fillId="0" borderId="14" xfId="33" applyFont="1" applyBorder="1"/>
    <xf numFmtId="0" fontId="62" fillId="0" borderId="0" xfId="33" applyFont="1"/>
    <xf numFmtId="0" fontId="47" fillId="0" borderId="0" xfId="33" applyFont="1" applyAlignment="1">
      <alignment horizontal="center"/>
    </xf>
    <xf numFmtId="0" fontId="59" fillId="35" borderId="37" xfId="33" applyFont="1" applyFill="1" applyBorder="1" applyAlignment="1">
      <alignment horizontal="centerContinuous" vertical="center" wrapText="1"/>
    </xf>
    <xf numFmtId="0" fontId="59" fillId="35" borderId="39" xfId="33" applyFont="1" applyFill="1" applyBorder="1" applyAlignment="1">
      <alignment horizontal="centerContinuous" vertical="center"/>
    </xf>
    <xf numFmtId="0" fontId="59" fillId="35" borderId="47" xfId="33" applyFont="1" applyFill="1" applyBorder="1" applyAlignment="1">
      <alignment horizontal="center" vertical="center"/>
    </xf>
    <xf numFmtId="0" fontId="59" fillId="35" borderId="37" xfId="33" applyFont="1" applyFill="1" applyBorder="1" applyAlignment="1">
      <alignment horizontal="center" vertical="center" wrapText="1"/>
    </xf>
    <xf numFmtId="14" fontId="55" fillId="0" borderId="26" xfId="33" applyNumberFormat="1" applyFont="1" applyBorder="1" applyAlignment="1">
      <alignment wrapText="1"/>
    </xf>
    <xf numFmtId="4" fontId="46" fillId="0" borderId="32" xfId="33" applyNumberFormat="1" applyFont="1" applyBorder="1" applyAlignment="1">
      <alignment vertical="center" wrapText="1"/>
    </xf>
    <xf numFmtId="9" fontId="46" fillId="0" borderId="18" xfId="217" applyFont="1" applyBorder="1" applyAlignment="1">
      <alignment vertical="center" wrapText="1"/>
    </xf>
    <xf numFmtId="4" fontId="46" fillId="0" borderId="22" xfId="33" applyNumberFormat="1" applyFont="1" applyBorder="1" applyAlignment="1">
      <alignment vertical="center" wrapText="1"/>
    </xf>
    <xf numFmtId="0" fontId="61" fillId="0" borderId="0" xfId="33" applyFont="1"/>
    <xf numFmtId="0" fontId="61" fillId="0" borderId="10" xfId="33" applyFont="1" applyBorder="1"/>
    <xf numFmtId="0" fontId="56" fillId="0" borderId="0" xfId="33" applyFont="1" applyAlignment="1">
      <alignment horizontal="left" vertical="center" wrapText="1"/>
    </xf>
    <xf numFmtId="0" fontId="64" fillId="0" borderId="0" xfId="33" applyFont="1" applyAlignment="1">
      <alignment vertical="center" wrapText="1"/>
    </xf>
    <xf numFmtId="0" fontId="54" fillId="0" borderId="0" xfId="33" applyFont="1" applyAlignment="1">
      <alignment vertical="center" wrapText="1"/>
    </xf>
    <xf numFmtId="14" fontId="46" fillId="0" borderId="0" xfId="33" applyNumberFormat="1" applyFont="1" applyAlignment="1">
      <alignment vertical="center"/>
    </xf>
    <xf numFmtId="0" fontId="63" fillId="0" borderId="0" xfId="33" applyFont="1" applyAlignment="1">
      <alignment horizontal="left"/>
    </xf>
    <xf numFmtId="0" fontId="49" fillId="0" borderId="0" xfId="33" applyFont="1" applyAlignment="1">
      <alignment horizontal="center"/>
    </xf>
    <xf numFmtId="0" fontId="49" fillId="0" borderId="0" xfId="33" applyFont="1"/>
    <xf numFmtId="0" fontId="50" fillId="0" borderId="0" xfId="33" applyFont="1" applyAlignment="1">
      <alignment horizontal="left"/>
    </xf>
    <xf numFmtId="0" fontId="50" fillId="0" borderId="24" xfId="33" applyFont="1" applyBorder="1" applyAlignment="1">
      <alignment horizontal="left"/>
    </xf>
    <xf numFmtId="14" fontId="46" fillId="0" borderId="48" xfId="33" applyNumberFormat="1" applyFont="1" applyBorder="1" applyAlignment="1">
      <alignment horizontal="center" vertical="center"/>
    </xf>
    <xf numFmtId="0" fontId="61" fillId="0" borderId="48" xfId="33" applyFont="1" applyBorder="1" applyAlignment="1">
      <alignment horizontal="center" vertical="center"/>
    </xf>
    <xf numFmtId="0" fontId="46" fillId="0" borderId="48" xfId="33" applyFont="1" applyBorder="1" applyAlignment="1">
      <alignment horizontal="center" vertical="center" wrapText="1"/>
    </xf>
    <xf numFmtId="0" fontId="61" fillId="0" borderId="48" xfId="33" applyFont="1" applyBorder="1" applyAlignment="1">
      <alignment horizontal="center" vertical="center" wrapText="1"/>
    </xf>
    <xf numFmtId="14" fontId="46" fillId="0" borderId="48" xfId="33" applyNumberFormat="1" applyFont="1" applyBorder="1" applyAlignment="1">
      <alignment horizontal="center" vertical="center" wrapText="1"/>
    </xf>
    <xf numFmtId="0" fontId="66" fillId="0" borderId="0" xfId="33" applyFont="1" applyAlignment="1">
      <alignment vertical="center" wrapText="1"/>
    </xf>
    <xf numFmtId="0" fontId="68" fillId="36" borderId="51" xfId="0" applyFont="1" applyFill="1" applyBorder="1" applyAlignment="1">
      <alignment horizontal="center" vertical="center"/>
    </xf>
    <xf numFmtId="0" fontId="72" fillId="35" borderId="15" xfId="33" applyFont="1" applyFill="1" applyBorder="1" applyAlignment="1">
      <alignment horizontal="center" vertical="center"/>
    </xf>
    <xf numFmtId="0" fontId="72" fillId="35" borderId="16" xfId="33" applyFont="1" applyFill="1" applyBorder="1" applyAlignment="1">
      <alignment horizontal="center" vertical="center" wrapText="1"/>
    </xf>
    <xf numFmtId="49" fontId="43" fillId="34" borderId="28" xfId="0" applyNumberFormat="1" applyFont="1" applyFill="1" applyBorder="1" applyAlignment="1">
      <alignment horizontal="left" vertical="center" wrapText="1"/>
    </xf>
    <xf numFmtId="9" fontId="61" fillId="0" borderId="52" xfId="217" applyFont="1" applyBorder="1" applyAlignment="1">
      <alignment vertical="center" wrapText="1"/>
    </xf>
    <xf numFmtId="49" fontId="41" fillId="34" borderId="53" xfId="0" applyNumberFormat="1" applyFont="1" applyFill="1" applyBorder="1" applyAlignment="1">
      <alignment horizontal="left" vertical="center" wrapText="1"/>
    </xf>
    <xf numFmtId="0" fontId="73" fillId="35" borderId="16" xfId="33" applyFont="1" applyFill="1" applyBorder="1" applyAlignment="1">
      <alignment horizontal="center" vertical="center" wrapText="1"/>
    </xf>
    <xf numFmtId="0" fontId="73" fillId="35" borderId="54" xfId="33" applyFont="1" applyFill="1" applyBorder="1" applyAlignment="1">
      <alignment horizontal="centerContinuous" vertical="center"/>
    </xf>
    <xf numFmtId="0" fontId="41" fillId="34" borderId="17" xfId="33" applyFont="1" applyFill="1" applyBorder="1" applyAlignment="1">
      <alignment horizontal="centerContinuous" vertical="center"/>
    </xf>
    <xf numFmtId="0" fontId="41" fillId="34" borderId="18" xfId="33" applyFont="1" applyFill="1" applyBorder="1" applyAlignment="1">
      <alignment horizontal="centerContinuous" vertical="center"/>
    </xf>
    <xf numFmtId="0" fontId="41" fillId="34" borderId="40" xfId="33" applyFont="1" applyFill="1" applyBorder="1" applyAlignment="1">
      <alignment horizontal="centerContinuous" vertical="center"/>
    </xf>
    <xf numFmtId="0" fontId="41" fillId="34" borderId="19" xfId="33" applyFont="1" applyFill="1" applyBorder="1" applyAlignment="1">
      <alignment horizontal="centerContinuous" vertical="center"/>
    </xf>
    <xf numFmtId="0" fontId="69" fillId="36" borderId="29" xfId="0" applyFont="1" applyFill="1" applyBorder="1" applyAlignment="1">
      <alignment horizontal="centerContinuous" vertical="center" wrapText="1"/>
    </xf>
    <xf numFmtId="0" fontId="69" fillId="36" borderId="29" xfId="215" applyNumberFormat="1" applyFont="1" applyFill="1" applyBorder="1" applyAlignment="1">
      <alignment horizontal="centerContinuous" vertical="center" wrapText="1"/>
    </xf>
    <xf numFmtId="4" fontId="71" fillId="36" borderId="29" xfId="33" applyNumberFormat="1" applyFont="1" applyFill="1" applyBorder="1" applyAlignment="1">
      <alignment horizontal="centerContinuous" vertical="center" wrapText="1"/>
    </xf>
    <xf numFmtId="4" fontId="71" fillId="36" borderId="41" xfId="33" applyNumberFormat="1" applyFont="1" applyFill="1" applyBorder="1" applyAlignment="1">
      <alignment horizontal="centerContinuous" vertical="center" wrapText="1"/>
    </xf>
    <xf numFmtId="0" fontId="23" fillId="0" borderId="17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 wrapText="1"/>
    </xf>
    <xf numFmtId="0" fontId="69" fillId="0" borderId="18" xfId="215" applyNumberFormat="1" applyFont="1" applyFill="1" applyBorder="1" applyAlignment="1">
      <alignment horizontal="center" vertical="center" wrapText="1"/>
    </xf>
    <xf numFmtId="4" fontId="71" fillId="0" borderId="18" xfId="33" applyNumberFormat="1" applyFont="1" applyBorder="1" applyAlignment="1">
      <alignment vertical="center" wrapText="1"/>
    </xf>
    <xf numFmtId="4" fontId="71" fillId="0" borderId="40" xfId="33" applyNumberFormat="1" applyFont="1" applyBorder="1" applyAlignment="1">
      <alignment vertical="center" wrapText="1"/>
    </xf>
    <xf numFmtId="4" fontId="71" fillId="0" borderId="19" xfId="33" applyNumberFormat="1" applyFont="1" applyBorder="1" applyAlignment="1">
      <alignment vertical="center" wrapText="1"/>
    </xf>
    <xf numFmtId="0" fontId="40" fillId="0" borderId="55" xfId="0" applyFont="1" applyBorder="1" applyAlignment="1">
      <alignment horizontal="center" vertical="center"/>
    </xf>
    <xf numFmtId="0" fontId="45" fillId="0" borderId="56" xfId="0" applyFont="1" applyBorder="1" applyAlignment="1">
      <alignment horizontal="center" vertical="center" wrapText="1"/>
    </xf>
    <xf numFmtId="2" fontId="45" fillId="0" borderId="56" xfId="0" applyNumberFormat="1" applyFont="1" applyBorder="1" applyAlignment="1">
      <alignment horizontal="center" vertical="center" wrapText="1"/>
    </xf>
    <xf numFmtId="0" fontId="45" fillId="0" borderId="56" xfId="215" applyNumberFormat="1" applyFont="1" applyFill="1" applyBorder="1" applyAlignment="1">
      <alignment horizontal="center" vertical="center" wrapText="1"/>
    </xf>
    <xf numFmtId="49" fontId="40" fillId="0" borderId="56" xfId="0" applyNumberFormat="1" applyFont="1" applyBorder="1" applyAlignment="1">
      <alignment horizontal="left" vertical="center" wrapText="1"/>
    </xf>
    <xf numFmtId="4" fontId="46" fillId="0" borderId="57" xfId="33" applyNumberFormat="1" applyFont="1" applyBorder="1" applyAlignment="1">
      <alignment vertical="center" wrapText="1"/>
    </xf>
    <xf numFmtId="4" fontId="45" fillId="0" borderId="18" xfId="0" applyNumberFormat="1" applyFont="1" applyBorder="1" applyAlignment="1">
      <alignment horizontal="center" vertical="center" wrapText="1"/>
    </xf>
    <xf numFmtId="49" fontId="40" fillId="0" borderId="52" xfId="0" applyNumberFormat="1" applyFont="1" applyBorder="1" applyAlignment="1">
      <alignment horizontal="left" vertical="center" wrapText="1"/>
    </xf>
    <xf numFmtId="4" fontId="46" fillId="0" borderId="58" xfId="33" applyNumberFormat="1" applyFont="1" applyBorder="1" applyAlignment="1">
      <alignment vertical="center" wrapText="1"/>
    </xf>
    <xf numFmtId="49" fontId="40" fillId="0" borderId="48" xfId="0" applyNumberFormat="1" applyFont="1" applyBorder="1" applyAlignment="1">
      <alignment vertical="center" wrapText="1"/>
    </xf>
    <xf numFmtId="4" fontId="51" fillId="0" borderId="10" xfId="33" applyNumberFormat="1" applyFont="1" applyBorder="1" applyAlignment="1">
      <alignment horizontal="center"/>
    </xf>
    <xf numFmtId="0" fontId="61" fillId="33" borderId="0" xfId="33" applyFont="1" applyFill="1" applyBorder="1" applyAlignment="1">
      <alignment horizontal="left" vertical="center"/>
    </xf>
    <xf numFmtId="0" fontId="74" fillId="0" borderId="0" xfId="33" applyFont="1" applyBorder="1" applyAlignment="1">
      <alignment horizontal="center" vertical="center"/>
    </xf>
    <xf numFmtId="0" fontId="61" fillId="0" borderId="11" xfId="33" applyFont="1" applyBorder="1" applyAlignment="1">
      <alignment vertical="center"/>
    </xf>
    <xf numFmtId="0" fontId="61" fillId="0" borderId="48" xfId="33" applyFont="1" applyBorder="1" applyAlignment="1">
      <alignment horizontal="center" vertical="center"/>
    </xf>
    <xf numFmtId="0" fontId="61" fillId="0" borderId="17" xfId="33" applyFont="1" applyBorder="1" applyAlignment="1">
      <alignment horizontal="left" vertical="center"/>
    </xf>
    <xf numFmtId="0" fontId="61" fillId="0" borderId="18" xfId="33" applyFont="1" applyBorder="1" applyAlignment="1">
      <alignment horizontal="left" vertical="center"/>
    </xf>
    <xf numFmtId="0" fontId="74" fillId="0" borderId="42" xfId="33" applyFont="1" applyBorder="1" applyAlignment="1">
      <alignment horizontal="center" vertical="center"/>
    </xf>
    <xf numFmtId="0" fontId="74" fillId="0" borderId="18" xfId="33" applyFont="1" applyBorder="1" applyAlignment="1">
      <alignment horizontal="center" vertical="center"/>
    </xf>
    <xf numFmtId="49" fontId="43" fillId="34" borderId="44" xfId="0" applyNumberFormat="1" applyFont="1" applyFill="1" applyBorder="1" applyAlignment="1">
      <alignment horizontal="left" vertical="center" wrapText="1"/>
    </xf>
    <xf numFmtId="49" fontId="43" fillId="34" borderId="45" xfId="0" applyNumberFormat="1" applyFont="1" applyFill="1" applyBorder="1" applyAlignment="1">
      <alignment horizontal="left" vertical="center" wrapText="1"/>
    </xf>
    <xf numFmtId="49" fontId="43" fillId="34" borderId="46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9" fontId="74" fillId="0" borderId="42" xfId="33" applyNumberFormat="1" applyFont="1" applyBorder="1" applyAlignment="1">
      <alignment horizontal="center" vertical="center"/>
    </xf>
    <xf numFmtId="49" fontId="70" fillId="36" borderId="42" xfId="0" applyNumberFormat="1" applyFont="1" applyFill="1" applyBorder="1" applyAlignment="1">
      <alignment horizontal="center" vertical="center" wrapText="1"/>
    </xf>
    <xf numFmtId="49" fontId="70" fillId="36" borderId="18" xfId="0" applyNumberFormat="1" applyFont="1" applyFill="1" applyBorder="1" applyAlignment="1">
      <alignment horizontal="center" vertical="center" wrapText="1"/>
    </xf>
    <xf numFmtId="49" fontId="70" fillId="36" borderId="40" xfId="0" applyNumberFormat="1" applyFont="1" applyFill="1" applyBorder="1" applyAlignment="1">
      <alignment horizontal="center" vertical="center" wrapText="1"/>
    </xf>
    <xf numFmtId="49" fontId="40" fillId="0" borderId="18" xfId="0" applyNumberFormat="1" applyFont="1" applyBorder="1" applyAlignment="1">
      <alignment horizontal="left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1" fillId="33" borderId="20" xfId="33" applyFont="1" applyFill="1" applyBorder="1" applyAlignment="1">
      <alignment horizontal="left" vertical="center"/>
    </xf>
    <xf numFmtId="0" fontId="61" fillId="33" borderId="21" xfId="33" applyFont="1" applyFill="1" applyBorder="1" applyAlignment="1">
      <alignment horizontal="left" vertical="center"/>
    </xf>
    <xf numFmtId="0" fontId="74" fillId="0" borderId="43" xfId="33" applyFont="1" applyBorder="1" applyAlignment="1">
      <alignment horizontal="center" vertical="center"/>
    </xf>
    <xf numFmtId="0" fontId="74" fillId="0" borderId="21" xfId="33" applyFont="1" applyBorder="1" applyAlignment="1">
      <alignment horizontal="center" vertical="center"/>
    </xf>
    <xf numFmtId="0" fontId="61" fillId="0" borderId="17" xfId="33" applyFont="1" applyBorder="1" applyAlignment="1">
      <alignment horizontal="left" vertical="center" wrapText="1"/>
    </xf>
    <xf numFmtId="0" fontId="65" fillId="0" borderId="0" xfId="33" applyFont="1" applyAlignment="1">
      <alignment vertical="center"/>
    </xf>
    <xf numFmtId="0" fontId="60" fillId="35" borderId="15" xfId="33" applyFont="1" applyFill="1" applyBorder="1" applyAlignment="1">
      <alignment horizontal="center" vertical="center"/>
    </xf>
    <xf numFmtId="0" fontId="60" fillId="35" borderId="16" xfId="33" applyFont="1" applyFill="1" applyBorder="1" applyAlignment="1">
      <alignment horizontal="center" vertical="center"/>
    </xf>
    <xf numFmtId="0" fontId="60" fillId="35" borderId="36" xfId="33" applyFont="1" applyFill="1" applyBorder="1" applyAlignment="1">
      <alignment horizontal="center" vertical="center"/>
    </xf>
    <xf numFmtId="0" fontId="60" fillId="35" borderId="37" xfId="33" applyFont="1" applyFill="1" applyBorder="1" applyAlignment="1">
      <alignment horizontal="center" vertical="center"/>
    </xf>
    <xf numFmtId="0" fontId="60" fillId="35" borderId="38" xfId="33" applyFont="1" applyFill="1" applyBorder="1" applyAlignment="1">
      <alignment horizontal="center" vertical="center"/>
    </xf>
    <xf numFmtId="0" fontId="60" fillId="35" borderId="39" xfId="33" applyFont="1" applyFill="1" applyBorder="1" applyAlignment="1">
      <alignment horizontal="center" vertical="center"/>
    </xf>
    <xf numFmtId="0" fontId="53" fillId="0" borderId="48" xfId="33" applyFont="1" applyBorder="1" applyAlignment="1">
      <alignment horizontal="center"/>
    </xf>
    <xf numFmtId="0" fontId="47" fillId="0" borderId="0" xfId="33" applyFont="1" applyAlignment="1">
      <alignment horizontal="left" vertical="center"/>
    </xf>
    <xf numFmtId="0" fontId="67" fillId="0" borderId="48" xfId="33" applyFont="1" applyBorder="1" applyAlignment="1">
      <alignment horizontal="center" vertical="center" wrapText="1"/>
    </xf>
    <xf numFmtId="0" fontId="63" fillId="0" borderId="23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6" fillId="0" borderId="23" xfId="33" applyFont="1" applyBorder="1" applyAlignment="1">
      <alignment horizontal="left" vertical="center" wrapText="1"/>
    </xf>
    <xf numFmtId="0" fontId="56" fillId="0" borderId="0" xfId="33" applyFont="1" applyAlignment="1">
      <alignment horizontal="left" vertical="center" wrapText="1"/>
    </xf>
    <xf numFmtId="0" fontId="49" fillId="0" borderId="28" xfId="33" applyFont="1" applyBorder="1" applyAlignment="1">
      <alignment horizontal="left" vertical="center" wrapText="1"/>
    </xf>
    <xf numFmtId="0" fontId="49" fillId="0" borderId="29" xfId="33" applyFont="1" applyBorder="1" applyAlignment="1">
      <alignment horizontal="left" vertical="center" wrapText="1"/>
    </xf>
    <xf numFmtId="0" fontId="59" fillId="35" borderId="37" xfId="33" applyFont="1" applyFill="1" applyBorder="1" applyAlignment="1">
      <alignment horizontal="center" vertical="center"/>
    </xf>
    <xf numFmtId="0" fontId="40" fillId="0" borderId="17" xfId="0" applyFont="1" applyBorder="1" applyAlignment="1">
      <alignment horizontal="right" vertical="center"/>
    </xf>
    <xf numFmtId="0" fontId="40" fillId="0" borderId="18" xfId="0" applyFont="1" applyBorder="1" applyAlignment="1">
      <alignment horizontal="right" vertical="center"/>
    </xf>
    <xf numFmtId="49" fontId="58" fillId="34" borderId="30" xfId="0" applyNumberFormat="1" applyFont="1" applyFill="1" applyBorder="1" applyAlignment="1">
      <alignment horizontal="left" vertical="center" wrapText="1"/>
    </xf>
    <xf numFmtId="49" fontId="58" fillId="34" borderId="31" xfId="0" applyNumberFormat="1" applyFont="1" applyFill="1" applyBorder="1" applyAlignment="1">
      <alignment horizontal="left" vertical="center" wrapText="1"/>
    </xf>
    <xf numFmtId="49" fontId="40" fillId="0" borderId="34" xfId="0" applyNumberFormat="1" applyFont="1" applyBorder="1" applyAlignment="1">
      <alignment horizontal="left" vertical="center" wrapText="1"/>
    </xf>
    <xf numFmtId="49" fontId="52" fillId="34" borderId="30" xfId="0" applyNumberFormat="1" applyFont="1" applyFill="1" applyBorder="1" applyAlignment="1">
      <alignment horizontal="left" vertical="center" wrapText="1"/>
    </xf>
    <xf numFmtId="49" fontId="52" fillId="34" borderId="31" xfId="0" applyNumberFormat="1" applyFont="1" applyFill="1" applyBorder="1" applyAlignment="1">
      <alignment horizontal="left" vertical="center" wrapText="1"/>
    </xf>
    <xf numFmtId="0" fontId="61" fillId="0" borderId="49" xfId="33" applyFont="1" applyBorder="1" applyAlignment="1">
      <alignment horizontal="center" vertical="center"/>
    </xf>
    <xf numFmtId="0" fontId="61" fillId="0" borderId="50" xfId="33" applyFont="1" applyBorder="1" applyAlignment="1">
      <alignment horizontal="center" vertical="center"/>
    </xf>
    <xf numFmtId="0" fontId="41" fillId="34" borderId="1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49" fontId="52" fillId="34" borderId="20" xfId="0" applyNumberFormat="1" applyFont="1" applyFill="1" applyBorder="1" applyAlignment="1">
      <alignment horizontal="left" vertical="center" wrapText="1"/>
    </xf>
    <xf numFmtId="49" fontId="52" fillId="34" borderId="21" xfId="0" applyNumberFormat="1" applyFont="1" applyFill="1" applyBorder="1" applyAlignment="1">
      <alignment horizontal="left" vertical="center" wrapText="1"/>
    </xf>
    <xf numFmtId="49" fontId="40" fillId="0" borderId="56" xfId="0" applyNumberFormat="1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  <xdr:twoCellAnchor editAs="oneCell">
    <xdr:from>
      <xdr:col>3</xdr:col>
      <xdr:colOff>291353</xdr:colOff>
      <xdr:row>31</xdr:row>
      <xdr:rowOff>313764</xdr:rowOff>
    </xdr:from>
    <xdr:to>
      <xdr:col>5</xdr:col>
      <xdr:colOff>22411</xdr:colOff>
      <xdr:row>36</xdr:row>
      <xdr:rowOff>11205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464034-9085-47DF-984F-E4350BD97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1824" y="10365440"/>
          <a:ext cx="1714499" cy="14343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197224</xdr:colOff>
      <xdr:row>0</xdr:row>
      <xdr:rowOff>116541</xdr:rowOff>
    </xdr:from>
    <xdr:to>
      <xdr:col>2</xdr:col>
      <xdr:colOff>726502</xdr:colOff>
      <xdr:row>3</xdr:row>
      <xdr:rowOff>178959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6EF2F2-BF01-4635-A7F2-CA839BC9E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224" y="116541"/>
          <a:ext cx="2035349" cy="1030606"/>
        </a:xfrm>
        <a:prstGeom prst="rect">
          <a:avLst/>
        </a:prstGeom>
      </xdr:spPr>
    </xdr:pic>
    <xdr:clientData/>
  </xdr:twoCellAnchor>
  <xdr:twoCellAnchor editAs="oneCell">
    <xdr:from>
      <xdr:col>4</xdr:col>
      <xdr:colOff>168088</xdr:colOff>
      <xdr:row>63</xdr:row>
      <xdr:rowOff>212912</xdr:rowOff>
    </xdr:from>
    <xdr:to>
      <xdr:col>5</xdr:col>
      <xdr:colOff>347382</xdr:colOff>
      <xdr:row>69</xdr:row>
      <xdr:rowOff>103722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92DCEB9-8EBA-45E2-88D9-35BD22B31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8559" y="19218088"/>
          <a:ext cx="1669676" cy="13027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N38"/>
  <sheetViews>
    <sheetView showGridLines="0" tabSelected="1" view="pageBreakPreview" topLeftCell="A28" zoomScale="85" zoomScaleNormal="85" zoomScaleSheetLayoutView="85" workbookViewId="0">
      <selection activeCell="A33" sqref="A33"/>
    </sheetView>
  </sheetViews>
  <sheetFormatPr baseColWidth="10" defaultColWidth="11.5703125" defaultRowHeight="15"/>
  <cols>
    <col min="1" max="1" width="11.85546875" style="16" customWidth="1"/>
    <col min="2" max="2" width="10" style="16" customWidth="1"/>
    <col min="3" max="4" width="14.28515625" style="16" customWidth="1"/>
    <col min="5" max="5" width="15.42578125" style="48" customWidth="1"/>
    <col min="6" max="6" width="22.42578125" style="16" customWidth="1"/>
    <col min="7" max="7" width="17.5703125" style="16" customWidth="1"/>
    <col min="8" max="8" width="23.140625" style="16" customWidth="1"/>
    <col min="9" max="9" width="22" style="16" customWidth="1"/>
    <col min="10" max="10" width="11.7109375" style="16" customWidth="1"/>
    <col min="11" max="11" width="13" style="16" customWidth="1"/>
    <col min="12" max="13" width="17.28515625" style="16" customWidth="1"/>
    <col min="14" max="14" width="32.28515625" style="16" customWidth="1"/>
    <col min="15" max="16384" width="11.5703125" style="17"/>
  </cols>
  <sheetData>
    <row r="1" spans="1:14" ht="25.15" customHeight="1">
      <c r="A1" s="139"/>
      <c r="B1" s="139"/>
      <c r="C1" s="139"/>
      <c r="D1" s="139"/>
      <c r="E1" s="139"/>
      <c r="F1" s="141" t="s">
        <v>0</v>
      </c>
      <c r="G1" s="141"/>
      <c r="H1" s="141"/>
      <c r="I1" s="141"/>
      <c r="J1" s="141"/>
      <c r="K1" s="141"/>
      <c r="L1" s="110" t="s">
        <v>32</v>
      </c>
      <c r="M1" s="110"/>
      <c r="N1" s="110"/>
    </row>
    <row r="2" spans="1:14" ht="25.15" customHeight="1">
      <c r="A2" s="139"/>
      <c r="B2" s="139"/>
      <c r="C2" s="139"/>
      <c r="D2" s="139"/>
      <c r="E2" s="139"/>
      <c r="F2" s="141"/>
      <c r="G2" s="141"/>
      <c r="H2" s="141"/>
      <c r="I2" s="141"/>
      <c r="J2" s="141"/>
      <c r="K2" s="141"/>
      <c r="L2" s="69" t="s">
        <v>33</v>
      </c>
      <c r="M2" s="69"/>
      <c r="N2" s="69">
        <v>0</v>
      </c>
    </row>
    <row r="3" spans="1:14" ht="25.15" customHeight="1">
      <c r="A3" s="139"/>
      <c r="B3" s="139"/>
      <c r="C3" s="139"/>
      <c r="D3" s="139"/>
      <c r="E3" s="139"/>
      <c r="F3" s="141"/>
      <c r="G3" s="141"/>
      <c r="H3" s="141"/>
      <c r="I3" s="141"/>
      <c r="J3" s="141"/>
      <c r="K3" s="141"/>
      <c r="L3" s="70" t="s">
        <v>34</v>
      </c>
      <c r="M3" s="70"/>
      <c r="N3" s="72">
        <v>45519</v>
      </c>
    </row>
    <row r="4" spans="1:14" ht="25.15" customHeight="1">
      <c r="A4" s="139"/>
      <c r="B4" s="139"/>
      <c r="C4" s="139"/>
      <c r="D4" s="139"/>
      <c r="E4" s="139"/>
      <c r="F4" s="141"/>
      <c r="G4" s="141"/>
      <c r="H4" s="141"/>
      <c r="I4" s="141"/>
      <c r="J4" s="141"/>
      <c r="K4" s="141"/>
      <c r="L4" s="71" t="s">
        <v>35</v>
      </c>
      <c r="M4" s="71"/>
      <c r="N4" s="68" t="s">
        <v>37</v>
      </c>
    </row>
    <row r="5" spans="1:14" ht="25.15" customHeight="1">
      <c r="A5" s="140" t="s">
        <v>1</v>
      </c>
      <c r="B5" s="140"/>
      <c r="C5" s="140"/>
      <c r="D5" s="140"/>
      <c r="E5" s="140"/>
      <c r="F5" s="73"/>
      <c r="G5" s="73"/>
      <c r="H5" s="73"/>
      <c r="I5" s="73"/>
      <c r="J5" s="73"/>
      <c r="K5" s="73"/>
      <c r="L5" s="61"/>
      <c r="M5" s="61"/>
      <c r="N5" s="62"/>
    </row>
    <row r="6" spans="1:14" ht="25.15" customHeight="1">
      <c r="A6" s="140" t="s">
        <v>2</v>
      </c>
      <c r="B6" s="140"/>
      <c r="C6" s="140"/>
      <c r="D6" s="140"/>
      <c r="E6" s="140"/>
      <c r="F6" s="73"/>
      <c r="G6" s="73"/>
      <c r="H6" s="73"/>
      <c r="I6" s="73"/>
      <c r="J6" s="73"/>
      <c r="K6" s="73"/>
      <c r="L6" s="61"/>
      <c r="M6" s="61"/>
      <c r="N6" s="62"/>
    </row>
    <row r="7" spans="1:14" ht="15.75">
      <c r="A7" s="142" t="s">
        <v>3</v>
      </c>
      <c r="B7" s="143"/>
      <c r="C7" s="143"/>
      <c r="D7" s="63"/>
      <c r="E7" s="64"/>
      <c r="F7" s="65"/>
      <c r="G7" s="65"/>
      <c r="H7" s="65"/>
      <c r="I7" s="65"/>
      <c r="J7" s="65"/>
      <c r="K7" s="65"/>
      <c r="L7" s="66"/>
      <c r="M7" s="66"/>
      <c r="N7" s="67"/>
    </row>
    <row r="8" spans="1:14" ht="15.75">
      <c r="A8" s="144" t="s">
        <v>4</v>
      </c>
      <c r="B8" s="145"/>
      <c r="C8" s="145"/>
      <c r="D8" s="59"/>
      <c r="E8" s="146" t="s">
        <v>52</v>
      </c>
      <c r="F8" s="146"/>
      <c r="G8" s="146"/>
      <c r="H8" s="146"/>
      <c r="I8" s="146"/>
      <c r="J8" s="146"/>
      <c r="K8" s="146"/>
      <c r="L8" s="30"/>
      <c r="M8" s="30"/>
      <c r="N8" s="31"/>
    </row>
    <row r="9" spans="1:14" ht="15.75">
      <c r="A9" s="144" t="s">
        <v>5</v>
      </c>
      <c r="B9" s="145"/>
      <c r="C9" s="145"/>
      <c r="D9" s="59"/>
      <c r="E9" s="147" t="s">
        <v>53</v>
      </c>
      <c r="F9" s="147"/>
      <c r="G9" s="147"/>
      <c r="H9" s="147"/>
      <c r="I9" s="147"/>
      <c r="J9" s="147"/>
      <c r="K9" s="147"/>
      <c r="L9" s="30"/>
      <c r="M9" s="30"/>
      <c r="N9" s="31"/>
    </row>
    <row r="10" spans="1:14" ht="15.75">
      <c r="A10" s="144" t="s">
        <v>6</v>
      </c>
      <c r="B10" s="145"/>
      <c r="C10" s="145"/>
      <c r="D10" s="59"/>
      <c r="E10" s="147">
        <v>949199665</v>
      </c>
      <c r="F10" s="147"/>
      <c r="G10" s="147"/>
      <c r="H10" s="147"/>
      <c r="I10" s="147"/>
      <c r="J10" s="147"/>
      <c r="K10" s="147"/>
      <c r="L10" s="30"/>
      <c r="M10" s="30"/>
      <c r="N10" s="31"/>
    </row>
    <row r="11" spans="1:14" ht="15.75">
      <c r="A11" s="144" t="s">
        <v>7</v>
      </c>
      <c r="B11" s="145"/>
      <c r="C11" s="145"/>
      <c r="D11" s="59"/>
      <c r="E11" s="147" t="s">
        <v>54</v>
      </c>
      <c r="F11" s="147"/>
      <c r="G11" s="147"/>
      <c r="H11" s="147"/>
      <c r="I11" s="147"/>
      <c r="J11" s="147"/>
      <c r="K11" s="147"/>
      <c r="L11" s="30"/>
      <c r="M11" s="30"/>
      <c r="N11" s="31"/>
    </row>
    <row r="12" spans="1:14" ht="31.5" customHeight="1" thickBot="1">
      <c r="A12" s="32"/>
      <c r="B12" s="33"/>
      <c r="C12" s="33"/>
      <c r="D12" s="33"/>
      <c r="E12" s="34"/>
      <c r="F12" s="33"/>
      <c r="G12" s="33"/>
      <c r="H12" s="33"/>
      <c r="I12" s="33"/>
      <c r="J12" s="33"/>
      <c r="K12" s="35"/>
      <c r="L12" s="53" t="s">
        <v>8</v>
      </c>
      <c r="M12" s="53"/>
      <c r="N12" s="1"/>
    </row>
    <row r="13" spans="1:14" ht="40.5">
      <c r="A13" s="75" t="s">
        <v>9</v>
      </c>
      <c r="B13" s="76" t="s">
        <v>10</v>
      </c>
      <c r="C13" s="76" t="s">
        <v>39</v>
      </c>
      <c r="D13" s="76" t="s">
        <v>40</v>
      </c>
      <c r="E13" s="76" t="s">
        <v>41</v>
      </c>
      <c r="F13" s="148" t="s">
        <v>12</v>
      </c>
      <c r="G13" s="148"/>
      <c r="H13" s="148"/>
      <c r="I13" s="148"/>
      <c r="J13" s="148"/>
      <c r="K13" s="148"/>
      <c r="L13" s="80" t="s">
        <v>42</v>
      </c>
      <c r="M13" s="80" t="s">
        <v>43</v>
      </c>
      <c r="N13" s="81" t="s">
        <v>14</v>
      </c>
    </row>
    <row r="14" spans="1:14" ht="31.5" customHeight="1">
      <c r="A14" s="82" t="s">
        <v>44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  <c r="N14" s="85"/>
    </row>
    <row r="15" spans="1:14" ht="30" customHeight="1">
      <c r="A15" s="74">
        <v>1</v>
      </c>
      <c r="B15" s="86"/>
      <c r="C15" s="86"/>
      <c r="D15" s="86"/>
      <c r="E15" s="87"/>
      <c r="F15" s="121" t="s">
        <v>38</v>
      </c>
      <c r="G15" s="122"/>
      <c r="H15" s="122"/>
      <c r="I15" s="122"/>
      <c r="J15" s="122"/>
      <c r="K15" s="123"/>
      <c r="L15" s="88"/>
      <c r="M15" s="88"/>
      <c r="N15" s="89"/>
    </row>
    <row r="16" spans="1:14" ht="30" customHeight="1">
      <c r="A16" s="90">
        <v>1.1000000000000001</v>
      </c>
      <c r="B16" s="91" t="s">
        <v>45</v>
      </c>
      <c r="C16" s="91">
        <v>3</v>
      </c>
      <c r="D16" s="91">
        <v>1</v>
      </c>
      <c r="E16" s="92">
        <v>4</v>
      </c>
      <c r="F16" s="124" t="s">
        <v>46</v>
      </c>
      <c r="G16" s="124"/>
      <c r="H16" s="124"/>
      <c r="I16" s="124"/>
      <c r="J16" s="124"/>
      <c r="K16" s="124"/>
      <c r="L16" s="93">
        <v>1200</v>
      </c>
      <c r="M16" s="94">
        <f>L16*30</f>
        <v>36000</v>
      </c>
      <c r="N16" s="95">
        <f>M16*E16</f>
        <v>144000</v>
      </c>
    </row>
    <row r="17" spans="1:14" ht="30" customHeight="1">
      <c r="A17" s="74">
        <v>2</v>
      </c>
      <c r="B17" s="86"/>
      <c r="C17" s="86"/>
      <c r="D17" s="86"/>
      <c r="E17" s="87"/>
      <c r="F17" s="121" t="s">
        <v>47</v>
      </c>
      <c r="G17" s="122"/>
      <c r="H17" s="122"/>
      <c r="I17" s="122"/>
      <c r="J17" s="122"/>
      <c r="K17" s="123"/>
      <c r="L17" s="88"/>
      <c r="M17" s="88"/>
      <c r="N17" s="89"/>
    </row>
    <row r="18" spans="1:14" ht="30" customHeight="1" thickBot="1">
      <c r="A18" s="90">
        <v>1.1000000000000001</v>
      </c>
      <c r="B18" s="91" t="s">
        <v>45</v>
      </c>
      <c r="C18" s="91">
        <v>3</v>
      </c>
      <c r="D18" s="91">
        <v>1</v>
      </c>
      <c r="E18" s="92">
        <v>4</v>
      </c>
      <c r="F18" s="124" t="s">
        <v>46</v>
      </c>
      <c r="G18" s="124"/>
      <c r="H18" s="124"/>
      <c r="I18" s="124"/>
      <c r="J18" s="124"/>
      <c r="K18" s="124"/>
      <c r="L18" s="93">
        <v>1432.49</v>
      </c>
      <c r="M18" s="94">
        <f>L18*30</f>
        <v>42974.7</v>
      </c>
      <c r="N18" s="95">
        <f>M18*E18</f>
        <v>171898.8</v>
      </c>
    </row>
    <row r="19" spans="1:14" ht="24" thickTop="1">
      <c r="A19" s="115" t="s">
        <v>31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7"/>
      <c r="M19" s="77"/>
      <c r="N19" s="36">
        <f>SUM(N16:N18)</f>
        <v>315898.8</v>
      </c>
    </row>
    <row r="20" spans="1:14" ht="30" customHeight="1" thickBot="1">
      <c r="A20" s="118" t="s">
        <v>16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37">
        <v>0.18</v>
      </c>
      <c r="M20" s="78"/>
      <c r="N20" s="11">
        <f>(N19*L20)</f>
        <v>56861.783999999992</v>
      </c>
    </row>
    <row r="21" spans="1:14" ht="30" customHeight="1" thickTop="1" thickBot="1">
      <c r="A21" s="125" t="s">
        <v>17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79"/>
      <c r="N21" s="106">
        <f>SUM(N19:N20)</f>
        <v>372760.58399999997</v>
      </c>
    </row>
    <row r="22" spans="1:14">
      <c r="A22" s="38"/>
      <c r="B22" s="39"/>
      <c r="C22" s="39"/>
      <c r="D22" s="39"/>
      <c r="E22" s="15"/>
      <c r="F22" s="17"/>
      <c r="G22" s="17"/>
      <c r="H22" s="17"/>
      <c r="I22" s="17"/>
      <c r="J22" s="17"/>
      <c r="K22" s="17"/>
      <c r="L22" s="15"/>
      <c r="M22" s="15"/>
    </row>
    <row r="23" spans="1:14" s="25" customFormat="1" ht="19.5" thickBot="1">
      <c r="A23" s="22"/>
      <c r="B23" s="23"/>
      <c r="C23" s="23"/>
      <c r="D23" s="23"/>
      <c r="E23" s="24"/>
      <c r="F23" s="132" t="s">
        <v>18</v>
      </c>
      <c r="G23" s="132"/>
      <c r="H23" s="57"/>
      <c r="I23" s="57"/>
      <c r="J23" s="57"/>
      <c r="K23" s="57"/>
      <c r="L23" s="57"/>
      <c r="M23" s="57"/>
      <c r="N23" s="58"/>
    </row>
    <row r="24" spans="1:14" s="25" customFormat="1" ht="30" customHeight="1">
      <c r="A24" s="22"/>
      <c r="B24" s="23"/>
      <c r="C24" s="23"/>
      <c r="D24" s="23"/>
      <c r="E24" s="24"/>
      <c r="F24" s="133" t="s">
        <v>12</v>
      </c>
      <c r="G24" s="134"/>
      <c r="H24" s="134"/>
      <c r="I24" s="135" t="s">
        <v>19</v>
      </c>
      <c r="J24" s="136"/>
      <c r="K24" s="137"/>
      <c r="L24" s="135" t="s">
        <v>20</v>
      </c>
      <c r="M24" s="136"/>
      <c r="N24" s="138"/>
    </row>
    <row r="25" spans="1:14" s="25" customFormat="1" ht="27.6" customHeight="1">
      <c r="A25" s="26"/>
      <c r="B25" s="27"/>
      <c r="C25" s="27"/>
      <c r="D25" s="27"/>
      <c r="E25" s="28"/>
      <c r="F25" s="111" t="s">
        <v>21</v>
      </c>
      <c r="G25" s="112"/>
      <c r="H25" s="112"/>
      <c r="I25" s="113" t="s">
        <v>48</v>
      </c>
      <c r="J25" s="114"/>
      <c r="K25" s="114"/>
      <c r="L25" s="113" t="s">
        <v>48</v>
      </c>
      <c r="M25" s="114"/>
      <c r="N25" s="114"/>
    </row>
    <row r="26" spans="1:14" s="25" customFormat="1" ht="27.6" customHeight="1">
      <c r="A26" s="26"/>
      <c r="B26" s="27"/>
      <c r="C26" s="27"/>
      <c r="D26" s="27"/>
      <c r="E26" s="28"/>
      <c r="F26" s="111" t="s">
        <v>22</v>
      </c>
      <c r="G26" s="112"/>
      <c r="H26" s="112"/>
      <c r="I26" s="113" t="s">
        <v>49</v>
      </c>
      <c r="J26" s="114"/>
      <c r="K26" s="114"/>
      <c r="L26" s="113" t="s">
        <v>49</v>
      </c>
      <c r="M26" s="114"/>
      <c r="N26" s="114"/>
    </row>
    <row r="27" spans="1:14" s="25" customFormat="1" ht="27.6" customHeight="1">
      <c r="A27" s="26"/>
      <c r="B27" s="29"/>
      <c r="C27" s="29"/>
      <c r="D27" s="29"/>
      <c r="E27" s="28"/>
      <c r="F27" s="111" t="s">
        <v>23</v>
      </c>
      <c r="G27" s="112"/>
      <c r="H27" s="112"/>
      <c r="I27" s="120">
        <v>0</v>
      </c>
      <c r="J27" s="114"/>
      <c r="K27" s="114"/>
      <c r="L27" s="120">
        <v>0</v>
      </c>
      <c r="M27" s="114"/>
      <c r="N27" s="114"/>
    </row>
    <row r="28" spans="1:14" s="25" customFormat="1" ht="27.6" customHeight="1">
      <c r="A28" s="26"/>
      <c r="B28" s="29"/>
      <c r="C28" s="29"/>
      <c r="D28" s="29"/>
      <c r="E28" s="28"/>
      <c r="F28" s="131" t="s">
        <v>24</v>
      </c>
      <c r="G28" s="112"/>
      <c r="H28" s="112"/>
      <c r="I28" s="113">
        <v>10</v>
      </c>
      <c r="J28" s="114"/>
      <c r="K28" s="114"/>
      <c r="L28" s="113">
        <v>120</v>
      </c>
      <c r="M28" s="114"/>
      <c r="N28" s="114"/>
    </row>
    <row r="29" spans="1:14" s="25" customFormat="1" ht="27.6" customHeight="1">
      <c r="A29" s="26"/>
      <c r="B29" s="29"/>
      <c r="C29" s="29"/>
      <c r="D29" s="29"/>
      <c r="E29" s="28"/>
      <c r="F29" s="111" t="s">
        <v>25</v>
      </c>
      <c r="G29" s="112"/>
      <c r="H29" s="112"/>
      <c r="I29" s="113" t="s">
        <v>50</v>
      </c>
      <c r="J29" s="114"/>
      <c r="K29" s="114"/>
      <c r="L29" s="113" t="s">
        <v>50</v>
      </c>
      <c r="M29" s="114"/>
      <c r="N29" s="114"/>
    </row>
    <row r="30" spans="1:14" s="25" customFormat="1" ht="27.6" customHeight="1">
      <c r="A30" s="26"/>
      <c r="B30" s="29"/>
      <c r="C30" s="29"/>
      <c r="D30" s="29"/>
      <c r="E30" s="28"/>
      <c r="F30" s="111" t="s">
        <v>26</v>
      </c>
      <c r="G30" s="112"/>
      <c r="H30" s="112"/>
      <c r="I30" s="113" t="s">
        <v>50</v>
      </c>
      <c r="J30" s="114"/>
      <c r="K30" s="114"/>
      <c r="L30" s="113" t="s">
        <v>50</v>
      </c>
      <c r="M30" s="114"/>
      <c r="N30" s="114"/>
    </row>
    <row r="31" spans="1:14" s="25" customFormat="1" ht="27.6" customHeight="1" thickBot="1">
      <c r="A31" s="26"/>
      <c r="B31" s="29"/>
      <c r="C31" s="29"/>
      <c r="D31" s="29"/>
      <c r="E31" s="28"/>
      <c r="F31" s="127" t="s">
        <v>27</v>
      </c>
      <c r="G31" s="128"/>
      <c r="H31" s="128"/>
      <c r="I31" s="129" t="s">
        <v>51</v>
      </c>
      <c r="J31" s="130"/>
      <c r="K31" s="130"/>
      <c r="L31" s="129" t="s">
        <v>51</v>
      </c>
      <c r="M31" s="130"/>
      <c r="N31" s="130"/>
    </row>
    <row r="32" spans="1:14" s="25" customFormat="1" ht="27.6" customHeight="1">
      <c r="A32" s="26"/>
      <c r="B32" s="29"/>
      <c r="C32" s="29"/>
      <c r="D32" s="29"/>
      <c r="E32" s="28"/>
      <c r="F32" s="107"/>
      <c r="G32" s="107"/>
      <c r="H32" s="107"/>
      <c r="I32" s="108"/>
      <c r="J32" s="108"/>
      <c r="K32" s="108"/>
      <c r="L32" s="108"/>
      <c r="M32" s="108"/>
      <c r="N32" s="108"/>
    </row>
    <row r="33" spans="1:14" s="25" customFormat="1" ht="27.6" customHeight="1">
      <c r="A33" s="26" t="s">
        <v>64</v>
      </c>
      <c r="B33" s="29"/>
      <c r="C33" s="29"/>
      <c r="D33" s="29"/>
      <c r="E33" s="28"/>
      <c r="F33" s="107"/>
      <c r="G33" s="107"/>
      <c r="H33" s="107"/>
      <c r="I33" s="108"/>
      <c r="J33" s="108"/>
      <c r="K33" s="108"/>
      <c r="L33" s="108"/>
      <c r="M33" s="108"/>
      <c r="N33" s="108"/>
    </row>
    <row r="34" spans="1:14" s="25" customFormat="1" ht="27.6" customHeight="1">
      <c r="A34" s="26"/>
      <c r="B34" s="29"/>
      <c r="C34" s="29"/>
      <c r="D34" s="29"/>
      <c r="E34" s="28"/>
      <c r="F34" s="107"/>
      <c r="G34" s="107"/>
      <c r="H34" s="107"/>
      <c r="I34" s="108"/>
      <c r="J34" s="108"/>
      <c r="K34" s="108"/>
      <c r="L34" s="108"/>
      <c r="M34" s="108"/>
      <c r="N34" s="108"/>
    </row>
    <row r="35" spans="1:14" s="25" customFormat="1" ht="27.6" customHeight="1">
      <c r="A35" s="26"/>
      <c r="B35" s="29"/>
      <c r="C35" s="29"/>
      <c r="D35" s="29"/>
      <c r="E35" s="28"/>
      <c r="F35" s="107"/>
      <c r="G35" s="107"/>
      <c r="H35" s="107"/>
      <c r="I35" s="108"/>
      <c r="J35" s="108"/>
      <c r="K35" s="108"/>
      <c r="L35" s="108"/>
      <c r="M35" s="108"/>
      <c r="N35" s="108"/>
    </row>
    <row r="36" spans="1:14" s="25" customFormat="1" ht="27.6" customHeight="1">
      <c r="A36" s="26"/>
      <c r="B36" s="29"/>
      <c r="C36" s="29"/>
      <c r="D36" s="29"/>
      <c r="E36" s="28"/>
      <c r="F36" s="107"/>
      <c r="G36" s="107"/>
      <c r="H36" s="107"/>
      <c r="I36" s="108"/>
      <c r="J36" s="108"/>
      <c r="K36" s="108"/>
      <c r="L36" s="108"/>
      <c r="M36" s="108"/>
      <c r="N36" s="108"/>
    </row>
    <row r="37" spans="1:14" ht="15.75" thickBot="1">
      <c r="A37" s="41"/>
      <c r="B37" s="42"/>
      <c r="C37" s="42"/>
      <c r="D37" s="42"/>
      <c r="E37" s="43"/>
      <c r="F37" s="44"/>
      <c r="G37" s="44"/>
      <c r="H37" s="44"/>
      <c r="I37" s="45"/>
      <c r="J37" s="45"/>
      <c r="K37" s="45"/>
      <c r="L37" s="44"/>
      <c r="M37" s="44"/>
      <c r="N37" s="46"/>
    </row>
    <row r="38" spans="1:14">
      <c r="A38" s="47"/>
    </row>
  </sheetData>
  <mergeCells count="47">
    <mergeCell ref="A1:E4"/>
    <mergeCell ref="A5:E5"/>
    <mergeCell ref="A6:E6"/>
    <mergeCell ref="F1:K4"/>
    <mergeCell ref="F16:K16"/>
    <mergeCell ref="A7:C7"/>
    <mergeCell ref="A8:C8"/>
    <mergeCell ref="E8:K8"/>
    <mergeCell ref="A9:C9"/>
    <mergeCell ref="E9:K9"/>
    <mergeCell ref="A10:C10"/>
    <mergeCell ref="E10:K10"/>
    <mergeCell ref="A11:C11"/>
    <mergeCell ref="E11:K11"/>
    <mergeCell ref="F13:K13"/>
    <mergeCell ref="F15:K15"/>
    <mergeCell ref="F23:G23"/>
    <mergeCell ref="F24:H24"/>
    <mergeCell ref="I24:K24"/>
    <mergeCell ref="L24:N24"/>
    <mergeCell ref="F25:H25"/>
    <mergeCell ref="I25:K25"/>
    <mergeCell ref="F31:H31"/>
    <mergeCell ref="I31:K31"/>
    <mergeCell ref="L31:N31"/>
    <mergeCell ref="L28:N28"/>
    <mergeCell ref="F29:H29"/>
    <mergeCell ref="I29:K29"/>
    <mergeCell ref="L29:N29"/>
    <mergeCell ref="F28:H28"/>
    <mergeCell ref="I28:K28"/>
    <mergeCell ref="L1:N1"/>
    <mergeCell ref="F30:H30"/>
    <mergeCell ref="I30:K30"/>
    <mergeCell ref="L30:N30"/>
    <mergeCell ref="L25:N25"/>
    <mergeCell ref="A19:L19"/>
    <mergeCell ref="A20:K20"/>
    <mergeCell ref="L26:N26"/>
    <mergeCell ref="L27:N27"/>
    <mergeCell ref="F17:K17"/>
    <mergeCell ref="F18:K18"/>
    <mergeCell ref="F26:H26"/>
    <mergeCell ref="I26:K26"/>
    <mergeCell ref="F27:H27"/>
    <mergeCell ref="I27:K27"/>
    <mergeCell ref="A21:L21"/>
  </mergeCells>
  <pageMargins left="0.19685039370078741" right="0.19685039370078741" top="0.39370078740157483" bottom="0.39370078740157483" header="0.39370078740157483" footer="0.39370078740157483"/>
  <pageSetup paperSize="9" scale="41" fitToHeight="0" orientation="portrait" horizontalDpi="4294967293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M70"/>
  <sheetViews>
    <sheetView showGridLines="0" view="pageBreakPreview" topLeftCell="A16" zoomScale="85" zoomScaleNormal="85" zoomScaleSheetLayoutView="85" workbookViewId="0">
      <selection activeCell="P44" sqref="P44"/>
    </sheetView>
  </sheetViews>
  <sheetFormatPr baseColWidth="10" defaultColWidth="11.5703125" defaultRowHeight="15"/>
  <cols>
    <col min="1" max="1" width="11.85546875" style="16" customWidth="1"/>
    <col min="2" max="2" width="10" style="16" customWidth="1"/>
    <col min="3" max="3" width="14.28515625" style="16" customWidth="1"/>
    <col min="4" max="4" width="15.42578125" style="48" hidden="1" customWidth="1"/>
    <col min="5" max="5" width="22.42578125" style="16" customWidth="1"/>
    <col min="6" max="6" width="17.5703125" style="16" customWidth="1"/>
    <col min="7" max="7" width="23.140625" style="16" customWidth="1"/>
    <col min="8" max="8" width="22" style="16" customWidth="1"/>
    <col min="9" max="9" width="11.7109375" style="16" customWidth="1"/>
    <col min="10" max="10" width="13" style="16" customWidth="1"/>
    <col min="11" max="11" width="18.5703125" style="16" customWidth="1"/>
    <col min="12" max="12" width="32.28515625" style="16" customWidth="1"/>
    <col min="13" max="16384" width="11.5703125" style="17"/>
  </cols>
  <sheetData>
    <row r="1" spans="1:12" ht="25.15" customHeight="1">
      <c r="A1" s="139"/>
      <c r="B1" s="139"/>
      <c r="C1" s="139"/>
      <c r="D1" s="139"/>
      <c r="E1" s="141" t="s">
        <v>0</v>
      </c>
      <c r="F1" s="141"/>
      <c r="G1" s="141"/>
      <c r="H1" s="141"/>
      <c r="I1" s="141"/>
      <c r="J1" s="141"/>
      <c r="K1" s="156" t="s">
        <v>32</v>
      </c>
      <c r="L1" s="157"/>
    </row>
    <row r="2" spans="1:12" ht="25.15" customHeight="1">
      <c r="A2" s="139"/>
      <c r="B2" s="139"/>
      <c r="C2" s="139"/>
      <c r="D2" s="139"/>
      <c r="E2" s="141"/>
      <c r="F2" s="141"/>
      <c r="G2" s="141"/>
      <c r="H2" s="141"/>
      <c r="I2" s="141"/>
      <c r="J2" s="141"/>
      <c r="K2" s="69" t="s">
        <v>33</v>
      </c>
      <c r="L2" s="69">
        <v>0</v>
      </c>
    </row>
    <row r="3" spans="1:12" ht="25.15" customHeight="1">
      <c r="A3" s="139"/>
      <c r="B3" s="139"/>
      <c r="C3" s="139"/>
      <c r="D3" s="139"/>
      <c r="E3" s="141"/>
      <c r="F3" s="141"/>
      <c r="G3" s="141"/>
      <c r="H3" s="141"/>
      <c r="I3" s="141"/>
      <c r="J3" s="141"/>
      <c r="K3" s="70" t="s">
        <v>34</v>
      </c>
      <c r="L3" s="72">
        <v>45519</v>
      </c>
    </row>
    <row r="4" spans="1:12" ht="25.15" customHeight="1">
      <c r="A4" s="139"/>
      <c r="B4" s="139"/>
      <c r="C4" s="139"/>
      <c r="D4" s="139"/>
      <c r="E4" s="141"/>
      <c r="F4" s="141"/>
      <c r="G4" s="141"/>
      <c r="H4" s="141"/>
      <c r="I4" s="141"/>
      <c r="J4" s="141"/>
      <c r="K4" s="71" t="s">
        <v>35</v>
      </c>
      <c r="L4" s="68" t="s">
        <v>36</v>
      </c>
    </row>
    <row r="5" spans="1:12" ht="25.15" customHeight="1">
      <c r="A5" s="140" t="s">
        <v>1</v>
      </c>
      <c r="B5" s="140"/>
      <c r="C5" s="140"/>
      <c r="D5" s="140"/>
      <c r="E5" s="60"/>
      <c r="F5" s="60"/>
      <c r="G5" s="60"/>
      <c r="H5" s="60"/>
      <c r="I5" s="60"/>
      <c r="J5" s="60"/>
      <c r="K5" s="61"/>
      <c r="L5" s="62"/>
    </row>
    <row r="6" spans="1:12" ht="25.15" customHeight="1">
      <c r="A6" s="140" t="s">
        <v>2</v>
      </c>
      <c r="B6" s="140"/>
      <c r="C6" s="140"/>
      <c r="D6" s="140"/>
      <c r="E6" s="60"/>
      <c r="F6" s="60"/>
      <c r="G6" s="60"/>
      <c r="H6" s="60"/>
      <c r="I6" s="60"/>
      <c r="J6" s="60"/>
      <c r="K6" s="61"/>
      <c r="L6" s="62"/>
    </row>
    <row r="7" spans="1:12" ht="15.75">
      <c r="A7" s="142" t="s">
        <v>3</v>
      </c>
      <c r="B7" s="143"/>
      <c r="C7" s="143"/>
      <c r="D7" s="64"/>
      <c r="E7" s="65"/>
      <c r="F7" s="65"/>
      <c r="G7" s="65"/>
      <c r="H7" s="65"/>
      <c r="I7" s="65"/>
      <c r="J7" s="65"/>
      <c r="K7" s="66"/>
      <c r="L7" s="67"/>
    </row>
    <row r="8" spans="1:12" ht="15.75">
      <c r="A8" s="144" t="s">
        <v>4</v>
      </c>
      <c r="B8" s="145"/>
      <c r="C8" s="145"/>
      <c r="D8" s="146" t="s">
        <v>52</v>
      </c>
      <c r="E8" s="146"/>
      <c r="F8" s="146"/>
      <c r="G8" s="146"/>
      <c r="H8" s="146"/>
      <c r="I8" s="146"/>
      <c r="J8" s="146"/>
      <c r="K8" s="30"/>
      <c r="L8" s="31"/>
    </row>
    <row r="9" spans="1:12" ht="15.75">
      <c r="A9" s="144" t="s">
        <v>5</v>
      </c>
      <c r="B9" s="145"/>
      <c r="C9" s="145"/>
      <c r="D9" s="147" t="s">
        <v>53</v>
      </c>
      <c r="E9" s="147"/>
      <c r="F9" s="147"/>
      <c r="G9" s="147"/>
      <c r="H9" s="147"/>
      <c r="I9" s="147"/>
      <c r="J9" s="147"/>
      <c r="K9" s="30"/>
      <c r="L9" s="31"/>
    </row>
    <row r="10" spans="1:12" ht="15.75">
      <c r="A10" s="144" t="s">
        <v>6</v>
      </c>
      <c r="B10" s="145"/>
      <c r="C10" s="145"/>
      <c r="D10" s="147">
        <v>949199665</v>
      </c>
      <c r="E10" s="147"/>
      <c r="F10" s="147"/>
      <c r="G10" s="147"/>
      <c r="H10" s="147"/>
      <c r="I10" s="147"/>
      <c r="J10" s="147"/>
      <c r="K10" s="30"/>
      <c r="L10" s="31"/>
    </row>
    <row r="11" spans="1:12" ht="15.75">
      <c r="A11" s="144" t="s">
        <v>7</v>
      </c>
      <c r="B11" s="145"/>
      <c r="C11" s="145"/>
      <c r="D11" s="147" t="s">
        <v>54</v>
      </c>
      <c r="E11" s="147"/>
      <c r="F11" s="147"/>
      <c r="G11" s="147"/>
      <c r="H11" s="147"/>
      <c r="I11" s="147"/>
      <c r="J11" s="147"/>
      <c r="K11" s="30"/>
      <c r="L11" s="31"/>
    </row>
    <row r="12" spans="1:12" ht="31.5" customHeight="1" thickBot="1">
      <c r="A12" s="32"/>
      <c r="B12" s="33"/>
      <c r="C12" s="33"/>
      <c r="D12" s="34"/>
      <c r="E12" s="33"/>
      <c r="F12" s="33"/>
      <c r="G12" s="33"/>
      <c r="H12" s="33"/>
      <c r="I12" s="33"/>
      <c r="J12" s="35"/>
      <c r="K12" s="35" t="s">
        <v>8</v>
      </c>
      <c r="L12" s="1" t="str">
        <f>IF(+CONSOLIDADO!N12="","",+CONSOLIDADO!N12)</f>
        <v/>
      </c>
    </row>
    <row r="13" spans="1:12" ht="42">
      <c r="A13" s="51" t="s">
        <v>9</v>
      </c>
      <c r="B13" s="52" t="s">
        <v>10</v>
      </c>
      <c r="C13" s="52" t="s">
        <v>11</v>
      </c>
      <c r="D13" s="52"/>
      <c r="E13" s="148" t="s">
        <v>12</v>
      </c>
      <c r="F13" s="148"/>
      <c r="G13" s="148"/>
      <c r="H13" s="148"/>
      <c r="I13" s="148"/>
      <c r="J13" s="148"/>
      <c r="K13" s="49" t="s">
        <v>13</v>
      </c>
      <c r="L13" s="50" t="s">
        <v>14</v>
      </c>
    </row>
    <row r="14" spans="1:12" ht="31.5" customHeight="1">
      <c r="A14" s="158" t="str">
        <f>IF(+CONSOLIDADO!A14="","",CONSOLIDADO!A14)</f>
        <v>SERVICIO DE ALQUILER DE CAMIONETAS Y TRANSPORTE DE PERSONAL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60"/>
    </row>
    <row r="15" spans="1:12" ht="30" customHeight="1">
      <c r="A15" s="2">
        <v>1</v>
      </c>
      <c r="B15" s="3" t="s">
        <v>55</v>
      </c>
      <c r="C15" s="102">
        <v>1</v>
      </c>
      <c r="D15" s="4"/>
      <c r="E15" s="124" t="s">
        <v>61</v>
      </c>
      <c r="F15" s="124"/>
      <c r="G15" s="124"/>
      <c r="H15" s="124"/>
      <c r="I15" s="124"/>
      <c r="J15" s="124"/>
      <c r="K15" s="6">
        <v>104.05</v>
      </c>
      <c r="L15" s="6">
        <f>(K15*31)</f>
        <v>3225.5499999999997</v>
      </c>
    </row>
    <row r="16" spans="1:12" ht="30" customHeight="1">
      <c r="A16" s="2">
        <v>2</v>
      </c>
      <c r="B16" s="3" t="s">
        <v>55</v>
      </c>
      <c r="C16" s="8">
        <v>1</v>
      </c>
      <c r="D16" s="7"/>
      <c r="E16" s="124" t="s">
        <v>56</v>
      </c>
      <c r="F16" s="124"/>
      <c r="G16" s="124"/>
      <c r="H16" s="124"/>
      <c r="I16" s="124"/>
      <c r="J16" s="124"/>
      <c r="K16" s="6">
        <v>83.33</v>
      </c>
      <c r="L16" s="6">
        <f t="shared" ref="L16:L20" si="0">(K16*31)</f>
        <v>2583.23</v>
      </c>
    </row>
    <row r="17" spans="1:13" ht="30" customHeight="1">
      <c r="A17" s="2">
        <v>3</v>
      </c>
      <c r="B17" s="3" t="s">
        <v>55</v>
      </c>
      <c r="C17" s="8">
        <v>1</v>
      </c>
      <c r="D17" s="7"/>
      <c r="E17" s="124" t="s">
        <v>57</v>
      </c>
      <c r="F17" s="124"/>
      <c r="G17" s="124"/>
      <c r="H17" s="124"/>
      <c r="I17" s="124"/>
      <c r="J17" s="124"/>
      <c r="K17" s="6">
        <v>30</v>
      </c>
      <c r="L17" s="6">
        <f t="shared" si="0"/>
        <v>930</v>
      </c>
    </row>
    <row r="18" spans="1:13" ht="30" customHeight="1">
      <c r="A18" s="2">
        <v>4</v>
      </c>
      <c r="B18" s="3" t="s">
        <v>55</v>
      </c>
      <c r="C18" s="8">
        <v>1</v>
      </c>
      <c r="D18" s="7"/>
      <c r="E18" s="124" t="s">
        <v>58</v>
      </c>
      <c r="F18" s="124"/>
      <c r="G18" s="124"/>
      <c r="H18" s="124"/>
      <c r="I18" s="124"/>
      <c r="J18" s="124"/>
      <c r="K18" s="6">
        <v>13.33</v>
      </c>
      <c r="L18" s="6">
        <f t="shared" si="0"/>
        <v>413.23</v>
      </c>
    </row>
    <row r="19" spans="1:13" ht="30" customHeight="1">
      <c r="A19" s="96">
        <v>5</v>
      </c>
      <c r="B19" s="97" t="s">
        <v>55</v>
      </c>
      <c r="C19" s="98">
        <v>1</v>
      </c>
      <c r="D19" s="99"/>
      <c r="E19" s="100" t="s">
        <v>59</v>
      </c>
      <c r="F19" s="100"/>
      <c r="G19" s="100"/>
      <c r="H19" s="100"/>
      <c r="I19" s="100"/>
      <c r="J19" s="100"/>
      <c r="K19" s="101">
        <v>6.5</v>
      </c>
      <c r="L19" s="6">
        <f>(K19*31)</f>
        <v>201.5</v>
      </c>
    </row>
    <row r="20" spans="1:13" ht="30" customHeight="1">
      <c r="A20" s="96">
        <v>6</v>
      </c>
      <c r="B20" s="97" t="s">
        <v>55</v>
      </c>
      <c r="C20" s="98">
        <v>1</v>
      </c>
      <c r="D20" s="99"/>
      <c r="E20" s="100" t="s">
        <v>60</v>
      </c>
      <c r="F20" s="100"/>
      <c r="G20" s="100"/>
      <c r="H20" s="100"/>
      <c r="I20" s="100"/>
      <c r="J20" s="100"/>
      <c r="K20" s="101">
        <v>144.33000000000001</v>
      </c>
      <c r="L20" s="6">
        <f t="shared" si="0"/>
        <v>4474.2300000000005</v>
      </c>
    </row>
    <row r="21" spans="1:13" ht="15.75">
      <c r="A21" s="151" t="s">
        <v>15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54">
        <f>SUM(L15:L20)</f>
        <v>11827.740000000002</v>
      </c>
    </row>
    <row r="22" spans="1:13" ht="30" customHeight="1">
      <c r="A22" s="2"/>
      <c r="B22" s="3" t="s">
        <v>28</v>
      </c>
      <c r="C22" s="3">
        <v>1</v>
      </c>
      <c r="D22" s="124" t="s">
        <v>29</v>
      </c>
      <c r="E22" s="124"/>
      <c r="F22" s="124"/>
      <c r="G22" s="124"/>
      <c r="H22" s="124"/>
      <c r="I22" s="124"/>
      <c r="J22" s="124"/>
      <c r="K22" s="5">
        <v>51.2</v>
      </c>
      <c r="L22" s="6">
        <f>IF(K22="","",+K22*C22)</f>
        <v>51.2</v>
      </c>
    </row>
    <row r="23" spans="1:13" ht="30" customHeight="1" thickBot="1">
      <c r="A23" s="12"/>
      <c r="B23" s="9" t="s">
        <v>28</v>
      </c>
      <c r="C23" s="9">
        <v>1</v>
      </c>
      <c r="D23" s="153" t="s">
        <v>30</v>
      </c>
      <c r="E23" s="153"/>
      <c r="F23" s="153"/>
      <c r="G23" s="153"/>
      <c r="H23" s="153"/>
      <c r="I23" s="153"/>
      <c r="J23" s="153"/>
      <c r="K23" s="10">
        <v>25</v>
      </c>
      <c r="L23" s="11">
        <f>IF(K23="","",+K23*C23)</f>
        <v>25</v>
      </c>
    </row>
    <row r="24" spans="1:13" ht="30" customHeight="1" thickTop="1">
      <c r="A24" s="154" t="s">
        <v>31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54">
        <f>L21+L22+L23</f>
        <v>11903.940000000002</v>
      </c>
    </row>
    <row r="25" spans="1:13" ht="30" customHeight="1" thickBot="1">
      <c r="A25" s="149" t="s">
        <v>16</v>
      </c>
      <c r="B25" s="150"/>
      <c r="C25" s="150"/>
      <c r="D25" s="150"/>
      <c r="E25" s="150"/>
      <c r="F25" s="150"/>
      <c r="G25" s="150"/>
      <c r="H25" s="150"/>
      <c r="I25" s="150"/>
      <c r="J25" s="150"/>
      <c r="K25" s="55">
        <v>0.18</v>
      </c>
      <c r="L25" s="11">
        <f>IF(L24="","",+L24*K25)</f>
        <v>2142.7092000000002</v>
      </c>
    </row>
    <row r="26" spans="1:13" ht="30" customHeight="1" thickTop="1" thickBot="1">
      <c r="A26" s="161" t="s">
        <v>17</v>
      </c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56">
        <f>IF(L25="","",+L25+L24)</f>
        <v>14046.649200000003</v>
      </c>
    </row>
    <row r="27" spans="1:13">
      <c r="A27" s="38"/>
      <c r="B27" s="39"/>
      <c r="C27" s="39"/>
      <c r="D27" s="15"/>
      <c r="E27" s="17"/>
      <c r="F27" s="17"/>
      <c r="G27" s="17"/>
      <c r="H27" s="17"/>
      <c r="I27" s="17"/>
      <c r="J27" s="17"/>
      <c r="K27" s="15"/>
      <c r="L27" s="40"/>
    </row>
    <row r="28" spans="1:13" ht="19.5" thickBot="1">
      <c r="A28" s="13"/>
      <c r="B28" s="14"/>
      <c r="C28" s="14"/>
      <c r="D28" s="15"/>
      <c r="E28" s="132" t="s">
        <v>18</v>
      </c>
      <c r="F28" s="132"/>
      <c r="G28" s="57"/>
      <c r="H28" s="57"/>
      <c r="I28" s="57"/>
      <c r="J28" s="57"/>
      <c r="K28" s="57"/>
      <c r="L28" s="58"/>
    </row>
    <row r="29" spans="1:13" ht="32.450000000000003" customHeight="1">
      <c r="A29" s="13"/>
      <c r="B29" s="14"/>
      <c r="C29" s="14"/>
      <c r="D29" s="15"/>
      <c r="E29" s="133" t="s">
        <v>12</v>
      </c>
      <c r="F29" s="134"/>
      <c r="G29" s="134"/>
      <c r="H29" s="135" t="s">
        <v>19</v>
      </c>
      <c r="I29" s="136"/>
      <c r="J29" s="137"/>
      <c r="K29" s="135" t="s">
        <v>20</v>
      </c>
      <c r="L29" s="138"/>
    </row>
    <row r="30" spans="1:13" ht="27.6" customHeight="1">
      <c r="A30" s="18"/>
      <c r="B30" s="19"/>
      <c r="C30" s="19"/>
      <c r="D30" s="20"/>
      <c r="E30" s="111" t="s">
        <v>21</v>
      </c>
      <c r="F30" s="112"/>
      <c r="G30" s="112"/>
      <c r="H30" s="113" t="s">
        <v>48</v>
      </c>
      <c r="I30" s="114"/>
      <c r="J30" s="114"/>
      <c r="K30" s="113" t="s">
        <v>48</v>
      </c>
      <c r="L30" s="114"/>
      <c r="M30" s="114"/>
    </row>
    <row r="31" spans="1:13" ht="27.6" customHeight="1">
      <c r="A31" s="18"/>
      <c r="B31" s="19"/>
      <c r="C31" s="19"/>
      <c r="D31" s="20"/>
      <c r="E31" s="111" t="s">
        <v>22</v>
      </c>
      <c r="F31" s="112"/>
      <c r="G31" s="112"/>
      <c r="H31" s="113" t="s">
        <v>49</v>
      </c>
      <c r="I31" s="114"/>
      <c r="J31" s="114"/>
      <c r="K31" s="113" t="s">
        <v>49</v>
      </c>
      <c r="L31" s="114"/>
      <c r="M31" s="114"/>
    </row>
    <row r="32" spans="1:13" ht="27.6" customHeight="1">
      <c r="A32" s="18"/>
      <c r="B32" s="21"/>
      <c r="C32" s="21"/>
      <c r="D32" s="20"/>
      <c r="E32" s="111" t="s">
        <v>23</v>
      </c>
      <c r="F32" s="112"/>
      <c r="G32" s="112"/>
      <c r="H32" s="120">
        <v>0</v>
      </c>
      <c r="I32" s="114"/>
      <c r="J32" s="114"/>
      <c r="K32" s="120">
        <v>0</v>
      </c>
      <c r="L32" s="114"/>
      <c r="M32" s="114"/>
    </row>
    <row r="33" spans="1:13" ht="27.6" customHeight="1">
      <c r="A33" s="18"/>
      <c r="B33" s="21"/>
      <c r="C33" s="21"/>
      <c r="D33" s="20"/>
      <c r="E33" s="131" t="s">
        <v>24</v>
      </c>
      <c r="F33" s="112"/>
      <c r="G33" s="112"/>
      <c r="H33" s="113">
        <v>10</v>
      </c>
      <c r="I33" s="114"/>
      <c r="J33" s="114"/>
      <c r="K33" s="113">
        <v>120</v>
      </c>
      <c r="L33" s="114"/>
      <c r="M33" s="114"/>
    </row>
    <row r="34" spans="1:13" ht="27.6" customHeight="1">
      <c r="A34" s="18"/>
      <c r="B34" s="21"/>
      <c r="C34" s="21"/>
      <c r="D34" s="20"/>
      <c r="E34" s="111" t="s">
        <v>25</v>
      </c>
      <c r="F34" s="112"/>
      <c r="G34" s="112"/>
      <c r="H34" s="113" t="s">
        <v>50</v>
      </c>
      <c r="I34" s="114"/>
      <c r="J34" s="114"/>
      <c r="K34" s="113" t="s">
        <v>50</v>
      </c>
      <c r="L34" s="114"/>
      <c r="M34" s="114"/>
    </row>
    <row r="35" spans="1:13" ht="27.6" customHeight="1">
      <c r="A35" s="18"/>
      <c r="B35" s="21"/>
      <c r="C35" s="21"/>
      <c r="D35" s="20"/>
      <c r="E35" s="111" t="s">
        <v>26</v>
      </c>
      <c r="F35" s="112"/>
      <c r="G35" s="112"/>
      <c r="H35" s="113" t="s">
        <v>50</v>
      </c>
      <c r="I35" s="114"/>
      <c r="J35" s="114"/>
      <c r="K35" s="113" t="s">
        <v>50</v>
      </c>
      <c r="L35" s="114"/>
      <c r="M35" s="114"/>
    </row>
    <row r="36" spans="1:13" ht="27.6" customHeight="1" thickBot="1">
      <c r="A36" s="18"/>
      <c r="B36" s="21"/>
      <c r="C36" s="21"/>
      <c r="D36" s="20"/>
      <c r="E36" s="127" t="s">
        <v>27</v>
      </c>
      <c r="F36" s="128"/>
      <c r="G36" s="128"/>
      <c r="H36" s="129" t="s">
        <v>51</v>
      </c>
      <c r="I36" s="130"/>
      <c r="J36" s="130"/>
      <c r="K36" s="129" t="s">
        <v>51</v>
      </c>
      <c r="L36" s="130"/>
      <c r="M36" s="130"/>
    </row>
    <row r="37" spans="1:13" ht="15.75" thickBot="1">
      <c r="A37" s="41"/>
      <c r="B37" s="42"/>
      <c r="C37" s="42"/>
      <c r="D37" s="43"/>
      <c r="E37" s="44"/>
      <c r="F37" s="44"/>
      <c r="G37" s="44"/>
      <c r="H37" s="45"/>
      <c r="I37" s="45"/>
      <c r="J37" s="45"/>
      <c r="K37" s="44"/>
      <c r="L37" s="46"/>
    </row>
    <row r="38" spans="1:13" ht="15.75" thickBot="1">
      <c r="A38" s="47"/>
    </row>
    <row r="39" spans="1:13" ht="42">
      <c r="A39" s="51" t="s">
        <v>9</v>
      </c>
      <c r="B39" s="52" t="s">
        <v>10</v>
      </c>
      <c r="C39" s="52" t="s">
        <v>11</v>
      </c>
      <c r="D39" s="52"/>
      <c r="E39" s="148" t="s">
        <v>12</v>
      </c>
      <c r="F39" s="148"/>
      <c r="G39" s="148"/>
      <c r="H39" s="148"/>
      <c r="I39" s="148"/>
      <c r="J39" s="148"/>
      <c r="K39" s="49" t="s">
        <v>13</v>
      </c>
      <c r="L39" s="50" t="s">
        <v>14</v>
      </c>
    </row>
    <row r="40" spans="1:13" ht="23.25">
      <c r="A40" s="158" t="str">
        <f>IF(+CONSOLIDADO!A45="","",CONSOLIDADO!A45)</f>
        <v/>
      </c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60"/>
    </row>
    <row r="41" spans="1:13" ht="21.75" customHeight="1">
      <c r="A41" s="2">
        <v>1</v>
      </c>
      <c r="B41" s="3" t="s">
        <v>55</v>
      </c>
      <c r="C41" s="102">
        <v>1</v>
      </c>
      <c r="D41" s="4"/>
      <c r="E41" s="124" t="s">
        <v>62</v>
      </c>
      <c r="F41" s="124"/>
      <c r="G41" s="124"/>
      <c r="H41" s="124"/>
      <c r="I41" s="124"/>
      <c r="J41" s="124"/>
      <c r="K41" s="6">
        <v>129.05000000000001</v>
      </c>
      <c r="L41" s="6">
        <f>(K41*31)</f>
        <v>4000.55</v>
      </c>
    </row>
    <row r="42" spans="1:13" ht="26.25" customHeight="1">
      <c r="A42" s="2">
        <v>2</v>
      </c>
      <c r="B42" s="3" t="s">
        <v>55</v>
      </c>
      <c r="C42" s="8">
        <v>1</v>
      </c>
      <c r="D42" s="7"/>
      <c r="E42" s="124" t="s">
        <v>56</v>
      </c>
      <c r="F42" s="124"/>
      <c r="G42" s="124"/>
      <c r="H42" s="124"/>
      <c r="I42" s="124"/>
      <c r="J42" s="124"/>
      <c r="K42" s="6">
        <v>83.33</v>
      </c>
      <c r="L42" s="6">
        <f t="shared" ref="L42:L46" si="1">(K42*31)</f>
        <v>2583.23</v>
      </c>
    </row>
    <row r="43" spans="1:13" ht="18.75" customHeight="1">
      <c r="A43" s="2">
        <v>3</v>
      </c>
      <c r="B43" s="3" t="s">
        <v>55</v>
      </c>
      <c r="C43" s="8">
        <v>1</v>
      </c>
      <c r="D43" s="7"/>
      <c r="E43" s="124" t="s">
        <v>57</v>
      </c>
      <c r="F43" s="124"/>
      <c r="G43" s="124"/>
      <c r="H43" s="124"/>
      <c r="I43" s="124"/>
      <c r="J43" s="124"/>
      <c r="K43" s="6">
        <v>30</v>
      </c>
      <c r="L43" s="6">
        <f t="shared" si="1"/>
        <v>930</v>
      </c>
    </row>
    <row r="44" spans="1:13" ht="19.5" customHeight="1">
      <c r="A44" s="2">
        <v>4</v>
      </c>
      <c r="B44" s="3" t="s">
        <v>55</v>
      </c>
      <c r="C44" s="8">
        <v>1</v>
      </c>
      <c r="D44" s="7"/>
      <c r="E44" s="124" t="s">
        <v>58</v>
      </c>
      <c r="F44" s="163"/>
      <c r="G44" s="163"/>
      <c r="H44" s="163"/>
      <c r="I44" s="163"/>
      <c r="J44" s="163"/>
      <c r="K44" s="6">
        <v>13.33</v>
      </c>
      <c r="L44" s="6">
        <f t="shared" si="1"/>
        <v>413.23</v>
      </c>
    </row>
    <row r="45" spans="1:13" ht="21.75" customHeight="1">
      <c r="A45" s="96">
        <v>5</v>
      </c>
      <c r="B45" s="97" t="s">
        <v>55</v>
      </c>
      <c r="C45" s="98">
        <v>1</v>
      </c>
      <c r="D45" s="99"/>
      <c r="E45" s="103" t="s">
        <v>59</v>
      </c>
      <c r="F45" s="105"/>
      <c r="G45" s="105"/>
      <c r="H45" s="105"/>
      <c r="I45" s="105"/>
      <c r="J45" s="105"/>
      <c r="K45" s="104">
        <v>6.5</v>
      </c>
      <c r="L45" s="6">
        <f>(K45*31)</f>
        <v>201.5</v>
      </c>
    </row>
    <row r="46" spans="1:13" ht="22.5" customHeight="1">
      <c r="A46" s="96">
        <v>6</v>
      </c>
      <c r="B46" s="97" t="s">
        <v>55</v>
      </c>
      <c r="C46" s="98">
        <v>1</v>
      </c>
      <c r="D46" s="99"/>
      <c r="E46" s="103" t="s">
        <v>60</v>
      </c>
      <c r="F46" s="105"/>
      <c r="G46" s="105"/>
      <c r="H46" s="105"/>
      <c r="I46" s="105"/>
      <c r="J46" s="105"/>
      <c r="K46" s="104">
        <v>194.33</v>
      </c>
      <c r="L46" s="6">
        <f t="shared" si="1"/>
        <v>6024.2300000000005</v>
      </c>
    </row>
    <row r="47" spans="1:13" ht="20.25" customHeight="1">
      <c r="A47" s="151" t="s">
        <v>15</v>
      </c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54">
        <f>SUM(L41:L46)</f>
        <v>14152.740000000002</v>
      </c>
    </row>
    <row r="48" spans="1:13" ht="22.5" customHeight="1">
      <c r="A48" s="2"/>
      <c r="B48" s="3" t="s">
        <v>28</v>
      </c>
      <c r="C48" s="3">
        <v>1</v>
      </c>
      <c r="D48" s="124" t="s">
        <v>29</v>
      </c>
      <c r="E48" s="124"/>
      <c r="F48" s="124"/>
      <c r="G48" s="124"/>
      <c r="H48" s="124"/>
      <c r="I48" s="124"/>
      <c r="J48" s="124"/>
      <c r="K48" s="5">
        <v>51.2</v>
      </c>
      <c r="L48" s="6">
        <f>IF(K48="","",+K48*C48)</f>
        <v>51.2</v>
      </c>
    </row>
    <row r="49" spans="1:13" ht="24.75" customHeight="1" thickBot="1">
      <c r="A49" s="12"/>
      <c r="B49" s="9" t="s">
        <v>28</v>
      </c>
      <c r="C49" s="9">
        <v>1</v>
      </c>
      <c r="D49" s="153" t="s">
        <v>30</v>
      </c>
      <c r="E49" s="153"/>
      <c r="F49" s="153"/>
      <c r="G49" s="153"/>
      <c r="H49" s="153"/>
      <c r="I49" s="153"/>
      <c r="J49" s="153"/>
      <c r="K49" s="10">
        <v>25</v>
      </c>
      <c r="L49" s="11">
        <v>25</v>
      </c>
    </row>
    <row r="50" spans="1:13" ht="19.5" customHeight="1" thickTop="1">
      <c r="A50" s="154" t="s">
        <v>31</v>
      </c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54">
        <f>L47+L48+L49</f>
        <v>14228.940000000002</v>
      </c>
    </row>
    <row r="51" spans="1:13" ht="16.5" thickBot="1">
      <c r="A51" s="149" t="s">
        <v>16</v>
      </c>
      <c r="B51" s="150"/>
      <c r="C51" s="150"/>
      <c r="D51" s="150"/>
      <c r="E51" s="150"/>
      <c r="F51" s="150"/>
      <c r="G51" s="150"/>
      <c r="H51" s="150"/>
      <c r="I51" s="150"/>
      <c r="J51" s="150"/>
      <c r="K51" s="55">
        <v>0.18</v>
      </c>
      <c r="L51" s="11">
        <f>IF(L50="","",+L50*K51)</f>
        <v>2561.2092000000002</v>
      </c>
    </row>
    <row r="52" spans="1:13" ht="21" customHeight="1" thickTop="1" thickBot="1">
      <c r="A52" s="161" t="s">
        <v>17</v>
      </c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56">
        <f>IF(L51="","",+L51+L50)</f>
        <v>16790.149200000003</v>
      </c>
    </row>
    <row r="53" spans="1:13">
      <c r="A53" s="38"/>
      <c r="B53" s="39"/>
      <c r="C53" s="39"/>
      <c r="D53" s="15"/>
      <c r="E53" s="17"/>
      <c r="F53" s="17"/>
      <c r="G53" s="17"/>
      <c r="H53" s="17"/>
      <c r="I53" s="17"/>
      <c r="J53" s="17"/>
      <c r="K53" s="15"/>
      <c r="L53" s="40"/>
    </row>
    <row r="54" spans="1:13" ht="19.5" thickBot="1">
      <c r="A54" s="13"/>
      <c r="B54" s="14"/>
      <c r="C54" s="14"/>
      <c r="D54" s="15"/>
      <c r="E54" s="132" t="s">
        <v>18</v>
      </c>
      <c r="F54" s="132"/>
      <c r="G54" s="57"/>
      <c r="H54" s="57"/>
      <c r="I54" s="57"/>
      <c r="J54" s="57"/>
      <c r="K54" s="57"/>
      <c r="L54" s="58"/>
    </row>
    <row r="55" spans="1:13" ht="21">
      <c r="A55" s="13"/>
      <c r="B55" s="14"/>
      <c r="C55" s="14"/>
      <c r="D55" s="15"/>
      <c r="E55" s="133" t="s">
        <v>12</v>
      </c>
      <c r="F55" s="134"/>
      <c r="G55" s="134"/>
      <c r="H55" s="135" t="s">
        <v>19</v>
      </c>
      <c r="I55" s="136"/>
      <c r="J55" s="137"/>
      <c r="K55" s="135" t="s">
        <v>20</v>
      </c>
      <c r="L55" s="138"/>
    </row>
    <row r="56" spans="1:13" ht="18.75">
      <c r="A56" s="18"/>
      <c r="B56" s="19"/>
      <c r="C56" s="19"/>
      <c r="D56" s="20"/>
      <c r="E56" s="111" t="s">
        <v>21</v>
      </c>
      <c r="F56" s="112"/>
      <c r="G56" s="112"/>
      <c r="H56" s="113" t="s">
        <v>48</v>
      </c>
      <c r="I56" s="114"/>
      <c r="J56" s="114"/>
      <c r="K56" s="113" t="s">
        <v>48</v>
      </c>
      <c r="L56" s="114"/>
      <c r="M56" s="114"/>
    </row>
    <row r="57" spans="1:13" ht="18.75">
      <c r="A57" s="18"/>
      <c r="B57" s="19"/>
      <c r="C57" s="19"/>
      <c r="D57" s="20"/>
      <c r="E57" s="111" t="s">
        <v>22</v>
      </c>
      <c r="F57" s="112"/>
      <c r="G57" s="112"/>
      <c r="H57" s="113" t="s">
        <v>49</v>
      </c>
      <c r="I57" s="114"/>
      <c r="J57" s="114"/>
      <c r="K57" s="113" t="s">
        <v>49</v>
      </c>
      <c r="L57" s="114"/>
      <c r="M57" s="114"/>
    </row>
    <row r="58" spans="1:13" ht="18.75">
      <c r="A58" s="18"/>
      <c r="B58" s="21"/>
      <c r="C58" s="21"/>
      <c r="D58" s="20"/>
      <c r="E58" s="111" t="s">
        <v>23</v>
      </c>
      <c r="F58" s="112"/>
      <c r="G58" s="112"/>
      <c r="H58" s="120">
        <v>0</v>
      </c>
      <c r="I58" s="114"/>
      <c r="J58" s="114"/>
      <c r="K58" s="120">
        <v>0</v>
      </c>
      <c r="L58" s="114"/>
      <c r="M58" s="114"/>
    </row>
    <row r="59" spans="1:13" ht="18.75">
      <c r="A59" s="18"/>
      <c r="B59" s="21"/>
      <c r="C59" s="21"/>
      <c r="D59" s="20"/>
      <c r="E59" s="131" t="s">
        <v>24</v>
      </c>
      <c r="F59" s="112"/>
      <c r="G59" s="112"/>
      <c r="H59" s="113">
        <v>10</v>
      </c>
      <c r="I59" s="114"/>
      <c r="J59" s="114"/>
      <c r="K59" s="113">
        <v>120</v>
      </c>
      <c r="L59" s="114"/>
      <c r="M59" s="114"/>
    </row>
    <row r="60" spans="1:13" ht="18.75">
      <c r="A60" s="18"/>
      <c r="B60" s="21"/>
      <c r="C60" s="21"/>
      <c r="D60" s="20"/>
      <c r="E60" s="111" t="s">
        <v>25</v>
      </c>
      <c r="F60" s="112"/>
      <c r="G60" s="112"/>
      <c r="H60" s="113" t="s">
        <v>50</v>
      </c>
      <c r="I60" s="114"/>
      <c r="J60" s="114"/>
      <c r="K60" s="113" t="s">
        <v>50</v>
      </c>
      <c r="L60" s="114"/>
      <c r="M60" s="114"/>
    </row>
    <row r="61" spans="1:13" ht="18.75">
      <c r="A61" s="18"/>
      <c r="B61" s="21"/>
      <c r="C61" s="21"/>
      <c r="D61" s="20"/>
      <c r="E61" s="111" t="s">
        <v>26</v>
      </c>
      <c r="F61" s="112"/>
      <c r="G61" s="112"/>
      <c r="H61" s="113" t="s">
        <v>50</v>
      </c>
      <c r="I61" s="114"/>
      <c r="J61" s="114"/>
      <c r="K61" s="113" t="s">
        <v>50</v>
      </c>
      <c r="L61" s="114"/>
      <c r="M61" s="114"/>
    </row>
    <row r="62" spans="1:13" ht="19.5" thickBot="1">
      <c r="A62" s="18"/>
      <c r="B62" s="21"/>
      <c r="C62" s="21"/>
      <c r="D62" s="20"/>
      <c r="E62" s="127" t="s">
        <v>27</v>
      </c>
      <c r="F62" s="128"/>
      <c r="G62" s="128"/>
      <c r="H62" s="129" t="s">
        <v>51</v>
      </c>
      <c r="I62" s="130"/>
      <c r="J62" s="130"/>
      <c r="K62" s="129" t="s">
        <v>51</v>
      </c>
      <c r="L62" s="130"/>
      <c r="M62" s="130"/>
    </row>
    <row r="63" spans="1:13" ht="18.75">
      <c r="A63" s="18"/>
      <c r="B63" s="21"/>
      <c r="C63" s="21"/>
      <c r="D63" s="20"/>
      <c r="E63" s="107"/>
      <c r="F63" s="107"/>
      <c r="G63" s="107"/>
      <c r="H63" s="108"/>
      <c r="I63" s="108"/>
      <c r="J63" s="108"/>
      <c r="K63" s="108"/>
      <c r="L63" s="108"/>
      <c r="M63" s="108"/>
    </row>
    <row r="64" spans="1:13" ht="18.75">
      <c r="A64" s="18"/>
      <c r="B64" s="21"/>
      <c r="C64" s="21"/>
      <c r="D64" s="20"/>
      <c r="E64" s="107"/>
      <c r="F64" s="107"/>
      <c r="G64" s="107"/>
      <c r="H64" s="108"/>
      <c r="I64" s="108"/>
      <c r="J64" s="108"/>
      <c r="K64" s="108"/>
      <c r="L64" s="108"/>
      <c r="M64" s="108"/>
    </row>
    <row r="65" spans="1:13" ht="18.75">
      <c r="A65" s="109" t="s">
        <v>63</v>
      </c>
      <c r="B65" s="21"/>
      <c r="C65" s="21"/>
      <c r="D65" s="20"/>
      <c r="E65" s="107"/>
      <c r="F65" s="107"/>
      <c r="G65" s="107"/>
      <c r="H65" s="108"/>
      <c r="I65" s="108"/>
      <c r="J65" s="108"/>
      <c r="K65" s="108"/>
      <c r="L65" s="108"/>
      <c r="M65" s="108"/>
    </row>
    <row r="66" spans="1:13" ht="18.75">
      <c r="A66" s="18"/>
      <c r="B66" s="21"/>
      <c r="C66" s="21"/>
      <c r="D66" s="20"/>
      <c r="E66" s="107"/>
      <c r="F66" s="107"/>
      <c r="G66" s="107"/>
      <c r="H66" s="108"/>
      <c r="I66" s="108"/>
      <c r="J66" s="108"/>
      <c r="K66" s="108"/>
      <c r="L66" s="108"/>
      <c r="M66" s="108"/>
    </row>
    <row r="67" spans="1:13" ht="18.75">
      <c r="A67" s="18"/>
      <c r="B67" s="21"/>
      <c r="C67" s="21"/>
      <c r="D67" s="20"/>
      <c r="E67" s="107"/>
      <c r="F67" s="107"/>
      <c r="G67" s="107"/>
      <c r="H67" s="108"/>
      <c r="I67" s="108"/>
      <c r="J67" s="108"/>
      <c r="K67" s="108"/>
      <c r="L67" s="108"/>
      <c r="M67" s="108"/>
    </row>
    <row r="68" spans="1:13" ht="18.75">
      <c r="A68" s="18"/>
      <c r="B68" s="21"/>
      <c r="C68" s="21"/>
      <c r="D68" s="20"/>
      <c r="E68" s="107"/>
      <c r="F68" s="107"/>
      <c r="G68" s="107"/>
      <c r="H68" s="108"/>
      <c r="I68" s="108"/>
      <c r="J68" s="108"/>
      <c r="K68" s="108"/>
      <c r="L68" s="108"/>
      <c r="M68" s="108"/>
    </row>
    <row r="69" spans="1:13" ht="18.75">
      <c r="A69" s="18"/>
      <c r="B69" s="21"/>
      <c r="C69" s="21"/>
      <c r="D69" s="20"/>
      <c r="E69" s="107"/>
      <c r="F69" s="107"/>
      <c r="G69" s="107"/>
      <c r="H69" s="108"/>
      <c r="I69" s="108"/>
      <c r="J69" s="108"/>
      <c r="K69" s="108"/>
      <c r="L69" s="108"/>
      <c r="M69" s="108"/>
    </row>
    <row r="70" spans="1:13" ht="15.75" thickBot="1">
      <c r="A70" s="41"/>
      <c r="B70" s="42"/>
      <c r="C70" s="42"/>
      <c r="D70" s="43"/>
      <c r="E70" s="44"/>
      <c r="F70" s="44"/>
      <c r="G70" s="44"/>
      <c r="H70" s="45"/>
      <c r="I70" s="45"/>
      <c r="J70" s="45"/>
      <c r="K70" s="44"/>
      <c r="L70" s="46"/>
    </row>
  </sheetData>
  <mergeCells count="88">
    <mergeCell ref="K36:M36"/>
    <mergeCell ref="E62:G62"/>
    <mergeCell ref="H62:J62"/>
    <mergeCell ref="K56:M56"/>
    <mergeCell ref="K57:M57"/>
    <mergeCell ref="K58:M58"/>
    <mergeCell ref="K59:M59"/>
    <mergeCell ref="K60:M60"/>
    <mergeCell ref="K61:M61"/>
    <mergeCell ref="K62:M62"/>
    <mergeCell ref="E60:G60"/>
    <mergeCell ref="H60:J60"/>
    <mergeCell ref="E61:G61"/>
    <mergeCell ref="H61:J61"/>
    <mergeCell ref="E58:G58"/>
    <mergeCell ref="H58:J58"/>
    <mergeCell ref="E59:G59"/>
    <mergeCell ref="H59:J59"/>
    <mergeCell ref="E56:G56"/>
    <mergeCell ref="H56:J56"/>
    <mergeCell ref="E57:G57"/>
    <mergeCell ref="H57:J57"/>
    <mergeCell ref="A51:J51"/>
    <mergeCell ref="A52:K52"/>
    <mergeCell ref="E54:F54"/>
    <mergeCell ref="E55:G55"/>
    <mergeCell ref="H55:J55"/>
    <mergeCell ref="K55:L55"/>
    <mergeCell ref="E44:J44"/>
    <mergeCell ref="A47:K47"/>
    <mergeCell ref="D48:J48"/>
    <mergeCell ref="D49:J49"/>
    <mergeCell ref="A50:K50"/>
    <mergeCell ref="E39:J39"/>
    <mergeCell ref="A40:L40"/>
    <mergeCell ref="E41:J41"/>
    <mergeCell ref="E42:J42"/>
    <mergeCell ref="E43:J43"/>
    <mergeCell ref="E36:G36"/>
    <mergeCell ref="A26:K26"/>
    <mergeCell ref="E32:G32"/>
    <mergeCell ref="E33:G33"/>
    <mergeCell ref="E34:G34"/>
    <mergeCell ref="E28:F28"/>
    <mergeCell ref="E29:G29"/>
    <mergeCell ref="E30:G30"/>
    <mergeCell ref="E31:G31"/>
    <mergeCell ref="H29:J29"/>
    <mergeCell ref="K29:L29"/>
    <mergeCell ref="H36:J36"/>
    <mergeCell ref="E35:G35"/>
    <mergeCell ref="H35:J35"/>
    <mergeCell ref="H32:J32"/>
    <mergeCell ref="H33:J33"/>
    <mergeCell ref="K1:L1"/>
    <mergeCell ref="A11:C11"/>
    <mergeCell ref="D11:J11"/>
    <mergeCell ref="E13:J13"/>
    <mergeCell ref="A14:L14"/>
    <mergeCell ref="A5:D5"/>
    <mergeCell ref="A10:C10"/>
    <mergeCell ref="D10:J10"/>
    <mergeCell ref="A1:D4"/>
    <mergeCell ref="E1:J4"/>
    <mergeCell ref="E15:J15"/>
    <mergeCell ref="E16:J16"/>
    <mergeCell ref="A6:D6"/>
    <mergeCell ref="A7:C7"/>
    <mergeCell ref="A8:C8"/>
    <mergeCell ref="D8:J8"/>
    <mergeCell ref="A9:C9"/>
    <mergeCell ref="D9:J9"/>
    <mergeCell ref="H34:J34"/>
    <mergeCell ref="K32:M32"/>
    <mergeCell ref="K33:M33"/>
    <mergeCell ref="K34:M34"/>
    <mergeCell ref="K35:M35"/>
    <mergeCell ref="H30:J30"/>
    <mergeCell ref="H31:J31"/>
    <mergeCell ref="E17:J17"/>
    <mergeCell ref="E18:J18"/>
    <mergeCell ref="A25:J25"/>
    <mergeCell ref="A21:K21"/>
    <mergeCell ref="D23:J23"/>
    <mergeCell ref="D22:J22"/>
    <mergeCell ref="A24:K24"/>
    <mergeCell ref="K30:M30"/>
    <mergeCell ref="K31:M31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48" fitToHeight="0" orientation="portrait" horizontalDpi="4294967293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427" ma:contentTypeDescription="Create a new document." ma:contentTypeScope="" ma:versionID="85643f9e5ccc42eb3c61f4df35af14e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2E61E-A570-4BE4-B83B-EF935C7115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E69BBC-B788-4D86-8F1D-650ED7A8133A}">
  <ds:schemaRefs>
    <ds:schemaRef ds:uri="http://schemas.openxmlformats.org/package/2006/metadata/core-properties"/>
    <ds:schemaRef ds:uri="bf002415-66b4-49b9-a1c9-362206eb161a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267c4d04-9e80-4fa2-a816-72c2f787efb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DETALLADO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User</cp:lastModifiedBy>
  <cp:revision/>
  <cp:lastPrinted>2024-10-16T20:34:09Z</cp:lastPrinted>
  <dcterms:created xsi:type="dcterms:W3CDTF">2015-03-19T22:07:36Z</dcterms:created>
  <dcterms:modified xsi:type="dcterms:W3CDTF">2024-10-16T20:56:56Z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