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empoVerde\Desktop\PROPUESTA TECNICA FINAL OHLA - RIO LACRAMARCA - 02 FEB 2023\1. Experiencia de postor y Curriculum Empresarial\"/>
    </mc:Choice>
  </mc:AlternateContent>
  <xr:revisionPtr revIDLastSave="0" documentId="8_{56DAF83D-B0D8-41C6-AB9D-9FBDED0DB2F2}" xr6:coauthVersionLast="43" xr6:coauthVersionMax="43" xr10:uidLastSave="{00000000-0000-0000-0000-000000000000}"/>
  <bookViews>
    <workbookView xWindow="390" yWindow="390" windowWidth="20685" windowHeight="15315" xr2:uid="{00000000-000D-0000-FFFF-FFFF00000000}"/>
  </bookViews>
  <sheets>
    <sheet name="experiencia TIEMPO VERDE S.A.C.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31" i="4" l="1"/>
  <c r="H31" i="4"/>
  <c r="J31" i="4" s="1"/>
  <c r="I31" i="4" l="1"/>
  <c r="J29" i="4"/>
  <c r="J7" i="4"/>
  <c r="J8" i="4"/>
  <c r="J11" i="4"/>
  <c r="J15" i="4"/>
  <c r="J16" i="4"/>
  <c r="J19" i="4"/>
  <c r="I17" i="4"/>
  <c r="J24" i="4"/>
  <c r="J20" i="4"/>
  <c r="I7" i="4"/>
  <c r="H8" i="4"/>
  <c r="I8" i="4" s="1"/>
  <c r="H9" i="4"/>
  <c r="J9" i="4" s="1"/>
  <c r="H10" i="4"/>
  <c r="J10" i="4" s="1"/>
  <c r="H11" i="4"/>
  <c r="I11" i="4" s="1"/>
  <c r="H12" i="4"/>
  <c r="J12" i="4" s="1"/>
  <c r="H13" i="4"/>
  <c r="J13" i="4" s="1"/>
  <c r="H14" i="4"/>
  <c r="J14" i="4" s="1"/>
  <c r="H15" i="4"/>
  <c r="I15" i="4" s="1"/>
  <c r="H16" i="4"/>
  <c r="I16" i="4" s="1"/>
  <c r="H17" i="4"/>
  <c r="J17" i="4" s="1"/>
  <c r="H18" i="4"/>
  <c r="J18" i="4" s="1"/>
  <c r="H19" i="4"/>
  <c r="I19" i="4" s="1"/>
  <c r="H28" i="4"/>
  <c r="I28" i="4" s="1"/>
  <c r="H29" i="4"/>
  <c r="I29" i="4" s="1"/>
  <c r="H30" i="4"/>
  <c r="I30" i="4" s="1"/>
  <c r="H7" i="4"/>
  <c r="H6" i="4"/>
  <c r="J6" i="4" s="1"/>
  <c r="J32" i="4" l="1"/>
  <c r="I14" i="4"/>
  <c r="I13" i="4"/>
  <c r="I10" i="4"/>
  <c r="I12" i="4"/>
  <c r="J28" i="4"/>
  <c r="I6" i="4"/>
  <c r="I18" i="4"/>
  <c r="I9" i="4"/>
  <c r="J30" i="4"/>
  <c r="L29" i="4"/>
  <c r="M28" i="4"/>
  <c r="N6" i="4"/>
  <c r="N7" i="4" s="1"/>
  <c r="N8" i="4" s="1"/>
  <c r="N9" i="4" s="1"/>
  <c r="N10" i="4" s="1"/>
  <c r="N11" i="4" s="1"/>
  <c r="N12" i="4" s="1"/>
  <c r="N13" i="4" s="1"/>
  <c r="N14" i="4" s="1"/>
  <c r="N15" i="4" s="1"/>
  <c r="N16" i="4" s="1"/>
  <c r="N17" i="4" s="1"/>
  <c r="N18" i="4" s="1"/>
  <c r="N19" i="4" s="1"/>
  <c r="N20" i="4" s="1"/>
  <c r="N21" i="4" s="1"/>
  <c r="N22" i="4" s="1"/>
  <c r="N23" i="4" s="1"/>
  <c r="N24" i="4" s="1"/>
  <c r="N25" i="4" s="1"/>
  <c r="N26" i="4" s="1"/>
  <c r="N27" i="4" s="1"/>
  <c r="N28" i="4" s="1"/>
  <c r="N29" i="4" s="1"/>
  <c r="N30" i="4" s="1"/>
  <c r="N31" i="4" s="1"/>
  <c r="N32" i="4" s="1"/>
  <c r="I32" i="4" l="1"/>
</calcChain>
</file>

<file path=xl/sharedStrings.xml><?xml version="1.0" encoding="utf-8"?>
<sst xmlns="http://schemas.openxmlformats.org/spreadsheetml/2006/main" count="119" uniqueCount="83">
  <si>
    <t>TOTAL:</t>
  </si>
  <si>
    <t>N°</t>
  </si>
  <si>
    <t>CLIENTE</t>
  </si>
  <si>
    <t>OBJETO DEL CONTRATO</t>
  </si>
  <si>
    <t>MONEDA</t>
  </si>
  <si>
    <t>TIEMPO VERDE S.A.C.</t>
  </si>
  <si>
    <t>SOLES</t>
  </si>
  <si>
    <t>CONSORCIO TREN ELECTRICO LIMA</t>
  </si>
  <si>
    <t>Revegetación de 25,806.16 m2 de Areas verdes para Estaciones de Pasajeros-Línea 1 -Tramo Villa Salvador-Av. Grau</t>
  </si>
  <si>
    <t>CTEL-VAR-GC-058-2011</t>
  </si>
  <si>
    <t>Revegetación de 64,952.80 m2 de Areas verdes para Estaciones de Pasajeros-Línea 1 -Tramo Villa Salvador-Av. Grau</t>
  </si>
  <si>
    <t>CTEL-VAR-GC-059-2011</t>
  </si>
  <si>
    <t>ODEBRECHT PERU INGENIERIA Y CONSTRUCCION S.A.C.</t>
  </si>
  <si>
    <t>Servicio de suministro, recuperacion, reposicion y mantenimiento de las areas verdes de la Berma centra de Av. Pedro Miota-Intercambio vial Alipio Ponce-Proyecto de Vias Nuevas de Lima.</t>
  </si>
  <si>
    <t>CT-092-13-PROD-VNL</t>
  </si>
  <si>
    <t>Servicio de revegetacion de las areas verdes del intercambio vial Alipio Ponce-Tramo Panamericana Sur-Proyecto Vias nuevas de Lima.</t>
  </si>
  <si>
    <t>CT-108-13-PROD-VNL</t>
  </si>
  <si>
    <t>Servicio de revegetacion de taludes en el intercambio vial de alipio Ponce-tramo Panamericana Sur-Proyecto Vias Nuevas de Lima.</t>
  </si>
  <si>
    <t>CT-132-13-PRD-VNL</t>
  </si>
  <si>
    <t>Servicio de revegetacion de los taludes del Puente San Pedro-Tramo Panamericana Sur Proyecto Vias Nuevas de Lima.</t>
  </si>
  <si>
    <t>CT-133-13-PRD-VNL</t>
  </si>
  <si>
    <t>Recuperación, Suministro, Transporte y Colocación de Areas verdes - Intercambio vial 25 de enero tramo Panamericana Norte del Proyecto VNL</t>
  </si>
  <si>
    <t>CT-332-15-PROD-VNL</t>
  </si>
  <si>
    <t>Recuperación, Suministro, Transporte y Colocación de Areas verdes - Intercambio vial Naranjal del Tramo Panamericana Norte del Proyecto VNL</t>
  </si>
  <si>
    <t>CT-372-15-PROD-VNL</t>
  </si>
  <si>
    <t>Extraccion, Traslado y siembra de Arboles del Intercambio Vial Los Alisos y 25 de Enero - Proyecto Vías Nuevas de Lima</t>
  </si>
  <si>
    <t>CT-177-14-PROD-VNL</t>
  </si>
  <si>
    <t xml:space="preserve">Extracción y acondicionamiento ambiental, extracción, traslado y siembra de especies arboreas y arbusticas - Proyecto Tren - Línea 1 - Tramo 2 - Av. Grau - San Juan de Lurigancho      </t>
  </si>
  <si>
    <t>CTE2-VAR-GC-002-2011</t>
  </si>
  <si>
    <t xml:space="preserve">Servicio de Instalación de Cesped en campamento Videna -Tramo 2 del Tren </t>
  </si>
  <si>
    <t>OS-CTE2-GC-045-2011</t>
  </si>
  <si>
    <t>Servicio de Corte de cesped y riego - Proyecto Tren - Línea 1 - Tramo Villa El Salvador-Av. Grau</t>
  </si>
  <si>
    <t>OS-CTEL-ML-218/2011</t>
  </si>
  <si>
    <t>Servicio de Extracción de Grass, Traslado, Resiembra y mantenimiento de Cesped y macizos florales-Proyecto Tren-Línea 1 - Tramo 2 - Villa El Salvador - San Juan de Lurigancho</t>
  </si>
  <si>
    <t>CTE2-VAR-GC-001-2012</t>
  </si>
  <si>
    <t>Suministros y siembra de grass, arbustos y macizos-Proyecto Tren - Línea 1 - Tramo 2 - Av. Grau - San Juan de Lurigancho</t>
  </si>
  <si>
    <t>CTE2-VAR-GC-009-2014</t>
  </si>
  <si>
    <t>ENGIE ENERGIA PERU S.A.</t>
  </si>
  <si>
    <t>Implementación de sistema de riego tecnificado e instalación de grass americano en tepes (champa), en instalaciones de engie chilca (Propuesta económica N°113-2016-GP/TVSAC). Orden de Compra N°4400099430</t>
  </si>
  <si>
    <t>Implementación de sistema de riego tecnificado e instalación de grass americano en champa, en instalaciones de Engie Chilca (Propuesta económica N°113-2016-GP/TVSAC): 25% SUMINISTRO EN INSTALACION TIERRA Orden de Compra N°4400099430 HES 1000141823</t>
  </si>
  <si>
    <t>Implementación de sistema de riego tecnificado e instalación de grass americano en champa, en instalaciones de Engie Chilca (Propuesta económica N°113-2016-GP/TVSAC): 25% SUMINISTRO E INSTALACION ALFOMBRA DE CHAMPA DE GRASS Orden de Compra N°4400099430 HES 1000141824</t>
  </si>
  <si>
    <t>Implementación de sistema de riego tecnificado e instalación de grass a americano en champa en instalaciones de Engie Chilca-hito 4 (propuesta económica N°113-2016-GP/TVSAC) Orden de Compra N°4400099430 HES:1000143239</t>
  </si>
  <si>
    <t>Orden de Compra N°4400099430 / FACT. 724</t>
  </si>
  <si>
    <t>Orden de Compra N°4400099430 / FACT. 749</t>
  </si>
  <si>
    <t>Orden de Compra N°4400099430 / FACT. 750</t>
  </si>
  <si>
    <t>Orden de Compra N°4400099430 / FACT. 768</t>
  </si>
  <si>
    <t>PURE BIOFUELS DEL PERU S.A.C.</t>
  </si>
  <si>
    <t>Orden de Compra N° 14715 / FACT. 710</t>
  </si>
  <si>
    <t>Orden de Compra N° 14715 / FACT. 718</t>
  </si>
  <si>
    <t>Orden de Compra N° 14715 / FACT. 736</t>
  </si>
  <si>
    <t>Orden de Compra N° 14715 / FACT. 764</t>
  </si>
  <si>
    <t>GERENTE GENERAL</t>
  </si>
  <si>
    <t>IMPORTE S/</t>
  </si>
  <si>
    <t>MONTO FACTURADO ACUMULADO S/</t>
  </si>
  <si>
    <t>CONSORCIO CONSTRUCTO M2 DE LIMA</t>
  </si>
  <si>
    <t>CONSORCIO CONSTRUCTOR M2 DE LIMA</t>
  </si>
  <si>
    <t>Servicio de Implementción de zonas verdes, para Patio Taller Santa Anita, Proyecto "LINEA 2 Y RAMAL AV. FAUCETT - V. GAMBETTA DE LA RED BÁSICA DEL METRO DE LIMA Y CALLAO"</t>
  </si>
  <si>
    <t>FECHA DOC. CONTRACTUAL</t>
  </si>
  <si>
    <t>FECHA DE  CONFORMIDAD DE SER EL CASO</t>
  </si>
  <si>
    <t>Servicio de Urbanización de zonas verdes, Estaciones de la Etapa 1A, Estación E-20 "Evitamiento Estación  E-21 "Ovalo Santa Anita" Estación E24 "Mercado Santa Anita", Proyecto "LINEA 2 Y RAMAL AV. FAUCETT - V. GAMBETTA DE LA RED BÁSICA DEL METRO DE LIMA Y CALLAO"</t>
  </si>
  <si>
    <t>DÓLARES</t>
  </si>
  <si>
    <t>Servicio de suministro e instalación de áreas verdes y sistema de riego tecnificado en la planta Callao (av. Nestor gambetta km. 11.5 lote B-2 distrito callao). Orden de Compra N° 14715 (01/03/2017). Valorización N°5- Areas Verdes - Periodo Feb2017 - 20170228</t>
  </si>
  <si>
    <t>Servicio de suministro e intalación de areas verdes y sistema de riego tecnificado en la planta Callao (av. Nestor gambeta km 11.5 lote b-2 distrito Callao) Orden de compra N°14715 (02/11/2016) DCE N°1945 (14/02/17) Valorización 2 Proy. Areas Verdes-PBF _Rev20170206</t>
  </si>
  <si>
    <t>Servicio de suministro instalación de areas verdes y sistema de riego tecnificado en la planta Callao (Av. Nestor Gambetta Km. 11.5 lote B-2 distrito callao) Orden de Compra N°14715 (02/11/2016) Valorización 1-Proy. Areas verdes - PBF_Rev.20161222</t>
  </si>
  <si>
    <t>Servicio de suministro e instalación de areas verdes y sistema de riego tecnificado en la planta Callao (Av. Nestor Gambeta km 11.5 lote b-2 distrito callao) Orden de Compra N° 14715 (02/11/20169</t>
  </si>
  <si>
    <t>EXPERIENCIA DEL POSTOR - TIEMPO VERDE S.A.C.</t>
  </si>
  <si>
    <t>RUC N°20516611848</t>
  </si>
  <si>
    <t xml:space="preserve">TIPO DE CAMBIO </t>
  </si>
  <si>
    <t>Orden de Servicio    N°OSV-02-20-022</t>
  </si>
  <si>
    <t>Orden de Servicio      N°OSV-03-19-008</t>
  </si>
  <si>
    <t>N° CONTRATO / ORDEN SERVCIO O COMPRA</t>
  </si>
  <si>
    <t>Lima, 01 de febrero del 2023</t>
  </si>
  <si>
    <t>CONSORCIO MORRO SOLAR</t>
  </si>
  <si>
    <t xml:space="preserve">Servicio de Retiro, Traslado y Resembrado de Abrol Plamera emn Zona de Obra, para la Obra “MEJORAMIENTO DE LA GEOMETRÍA VIAL DE LA AVENIDA  MALECÓN GRAU, TRAMO CIRCUITO DE PLAYAS – CALLE CRUZ Y AVENIDA DEFENSORES DEL MORRO (ANTES AVENIDA HUAYLAS) TRAMO AVENIDA MALECÓN - GRAU CALLE KAN KUN, DISTRITO DE CHORRILLOS, LIMA, LIMA” </t>
  </si>
  <si>
    <t>FELIX GONZALO DE LA TORRE GRADOS</t>
  </si>
  <si>
    <t>Contrato MS0116</t>
  </si>
  <si>
    <t xml:space="preserve">      _____________________________________</t>
  </si>
  <si>
    <t>DURACIÓN DÍAS</t>
  </si>
  <si>
    <t>MESES</t>
  </si>
  <si>
    <t>AÑOS</t>
  </si>
  <si>
    <t xml:space="preserve">CONSORCIO RÍOS DEL NORTE </t>
  </si>
  <si>
    <t>IMPLEMENTACION DE PILOTO DE HIDROSIEMBRA PARA EL PROYECTO DEFENSAS RIBERENAS DEL RIO LA LECHE Y RIO MOTUPE, LAMBAYEQUE</t>
  </si>
  <si>
    <t>Orden de Servicio N°OS PE-OC-CRN-226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</si>
</sst>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12"/>
      <name val="Arial Narrow"/>
      <family val="2"/>
    </font>
    <font>
      <sz val="8"/>
      <name val="Calibri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/>
    <xf numFmtId="4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/>
    <xf numFmtId="4" fontId="5" fillId="0" borderId="6" xfId="0" applyNumberFormat="1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/>
    <xf numFmtId="0" fontId="5" fillId="0" borderId="13" xfId="0" applyFont="1" applyBorder="1"/>
    <xf numFmtId="0" fontId="4" fillId="0" borderId="14" xfId="0" applyFont="1" applyBorder="1" applyAlignment="1">
      <alignment horizontal="center" vertical="top"/>
    </xf>
    <xf numFmtId="4" fontId="4" fillId="0" borderId="15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164" fontId="4" fillId="2" borderId="21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/>
    <xf numFmtId="2" fontId="5" fillId="0" borderId="7" xfId="0" applyNumberFormat="1" applyFont="1" applyBorder="1" applyAlignment="1">
      <alignment horizontal="center" vertical="center" wrapText="1"/>
    </xf>
    <xf numFmtId="2" fontId="5" fillId="0" borderId="24" xfId="0" applyNumberFormat="1" applyFont="1" applyBorder="1" applyAlignment="1">
      <alignment horizontal="center" vertical="center" wrapText="1"/>
    </xf>
    <xf numFmtId="2" fontId="5" fillId="0" borderId="25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2" fontId="5" fillId="0" borderId="19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684050</xdr:colOff>
      <xdr:row>33</xdr:row>
      <xdr:rowOff>81642</xdr:rowOff>
    </xdr:from>
    <xdr:to>
      <xdr:col>6</xdr:col>
      <xdr:colOff>1043388</xdr:colOff>
      <xdr:row>41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24B9AB-CE0D-4628-8C5D-BC1A2319AF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73"/>
        <a:stretch/>
      </xdr:blipFill>
      <xdr:spPr>
        <a:xfrm>
          <a:off x="8154371" y="22723928"/>
          <a:ext cx="1461517" cy="1551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60"/>
  <sheetViews>
    <sheetView tabSelected="1" zoomScale="70" zoomScaleNormal="70" workbookViewId="0">
      <selection activeCell="F44" sqref="F44:H44"/>
    </sheetView>
  </sheetViews>
  <sheetFormatPr baseColWidth="10" defaultRowHeight="15" x14ac:dyDescent="0.25"/>
  <cols>
    <col min="1" max="1" width="5.42578125" customWidth="1"/>
    <col min="2" max="2" width="4.140625" customWidth="1"/>
    <col min="3" max="3" width="25.85546875" customWidth="1"/>
    <col min="4" max="4" width="53.28515625" customWidth="1"/>
    <col min="5" max="5" width="23.28515625" customWidth="1"/>
    <col min="6" max="6" width="16.42578125" customWidth="1"/>
    <col min="7" max="10" width="15.85546875" customWidth="1"/>
    <col min="11" max="11" width="13.42578125" customWidth="1"/>
    <col min="12" max="12" width="19.28515625" customWidth="1"/>
    <col min="13" max="13" width="16.85546875" customWidth="1"/>
    <col min="14" max="14" width="21.42578125" customWidth="1"/>
    <col min="17" max="17" width="17.7109375" customWidth="1"/>
  </cols>
  <sheetData>
    <row r="2" spans="2:14" ht="20.25" x14ac:dyDescent="0.3">
      <c r="B2" s="50" t="s">
        <v>65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2:14" ht="20.25" x14ac:dyDescent="0.3">
      <c r="B3" s="50" t="s">
        <v>66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2:14" ht="16.5" thickBot="1" x14ac:dyDescent="0.3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2:14" ht="75" customHeight="1" thickBot="1" x14ac:dyDescent="0.3">
      <c r="B5" s="39" t="s">
        <v>1</v>
      </c>
      <c r="C5" s="40" t="s">
        <v>2</v>
      </c>
      <c r="D5" s="40" t="s">
        <v>3</v>
      </c>
      <c r="E5" s="40" t="s">
        <v>70</v>
      </c>
      <c r="F5" s="37" t="s">
        <v>57</v>
      </c>
      <c r="G5" s="37" t="s">
        <v>58</v>
      </c>
      <c r="H5" s="37" t="s">
        <v>77</v>
      </c>
      <c r="I5" s="37" t="s">
        <v>78</v>
      </c>
      <c r="J5" s="37" t="s">
        <v>79</v>
      </c>
      <c r="K5" s="40" t="s">
        <v>4</v>
      </c>
      <c r="L5" s="40" t="s">
        <v>52</v>
      </c>
      <c r="M5" s="40" t="s">
        <v>67</v>
      </c>
      <c r="N5" s="41" t="s">
        <v>53</v>
      </c>
    </row>
    <row r="6" spans="2:14" ht="45.75" customHeight="1" x14ac:dyDescent="0.25">
      <c r="B6" s="1">
        <v>1</v>
      </c>
      <c r="C6" s="2" t="s">
        <v>7</v>
      </c>
      <c r="D6" s="3" t="s">
        <v>10</v>
      </c>
      <c r="E6" s="3" t="s">
        <v>11</v>
      </c>
      <c r="F6" s="4">
        <v>40658</v>
      </c>
      <c r="G6" s="4">
        <v>40719</v>
      </c>
      <c r="H6" s="36">
        <f>G6-F6+1</f>
        <v>62</v>
      </c>
      <c r="I6" s="45">
        <f>+H6/30</f>
        <v>2.0666666666666669</v>
      </c>
      <c r="J6" s="36">
        <f>+H6/360</f>
        <v>0.17222222222222222</v>
      </c>
      <c r="K6" s="47" t="s">
        <v>6</v>
      </c>
      <c r="L6" s="5">
        <v>2002202.79</v>
      </c>
      <c r="M6" s="6"/>
      <c r="N6" s="7">
        <f>L6</f>
        <v>2002202.79</v>
      </c>
    </row>
    <row r="7" spans="2:14" ht="47.25" x14ac:dyDescent="0.25">
      <c r="B7" s="8">
        <v>2</v>
      </c>
      <c r="C7" s="9" t="s">
        <v>7</v>
      </c>
      <c r="D7" s="9" t="s">
        <v>8</v>
      </c>
      <c r="E7" s="9" t="s">
        <v>9</v>
      </c>
      <c r="F7" s="10">
        <v>40607</v>
      </c>
      <c r="G7" s="10">
        <v>40841</v>
      </c>
      <c r="H7" s="38">
        <f>G7-F7+1</f>
        <v>235</v>
      </c>
      <c r="I7" s="46">
        <f>H7/30</f>
        <v>7.833333333333333</v>
      </c>
      <c r="J7" s="38">
        <f t="shared" ref="J7:J19" si="0">+H7/360</f>
        <v>0.65277777777777779</v>
      </c>
      <c r="K7" s="48" t="s">
        <v>6</v>
      </c>
      <c r="L7" s="11">
        <v>760580.12</v>
      </c>
      <c r="M7" s="12"/>
      <c r="N7" s="13">
        <f>N6+L7</f>
        <v>2762782.91</v>
      </c>
    </row>
    <row r="8" spans="2:14" ht="63" x14ac:dyDescent="0.25">
      <c r="B8" s="8">
        <v>3</v>
      </c>
      <c r="C8" s="9" t="s">
        <v>12</v>
      </c>
      <c r="D8" s="9" t="s">
        <v>13</v>
      </c>
      <c r="E8" s="9" t="s">
        <v>14</v>
      </c>
      <c r="F8" s="10">
        <v>41548</v>
      </c>
      <c r="G8" s="10">
        <v>41570</v>
      </c>
      <c r="H8" s="38">
        <f t="shared" ref="H8:H31" si="1">G8-F8+1</f>
        <v>23</v>
      </c>
      <c r="I8" s="46">
        <f>+H8/30</f>
        <v>0.76666666666666672</v>
      </c>
      <c r="J8" s="38">
        <f t="shared" si="0"/>
        <v>6.3888888888888884E-2</v>
      </c>
      <c r="K8" s="48" t="s">
        <v>6</v>
      </c>
      <c r="L8" s="11">
        <v>84296.85</v>
      </c>
      <c r="M8" s="9"/>
      <c r="N8" s="13">
        <f t="shared" ref="N8:N30" si="2">N7+L8</f>
        <v>2847079.7600000002</v>
      </c>
    </row>
    <row r="9" spans="2:14" ht="47.25" x14ac:dyDescent="0.25">
      <c r="B9" s="8">
        <v>4</v>
      </c>
      <c r="C9" s="9" t="s">
        <v>12</v>
      </c>
      <c r="D9" s="9" t="s">
        <v>15</v>
      </c>
      <c r="E9" s="9" t="s">
        <v>16</v>
      </c>
      <c r="F9" s="10">
        <v>41589</v>
      </c>
      <c r="G9" s="10">
        <v>41633</v>
      </c>
      <c r="H9" s="38">
        <f t="shared" si="1"/>
        <v>45</v>
      </c>
      <c r="I9" s="46">
        <f>H9/30</f>
        <v>1.5</v>
      </c>
      <c r="J9" s="38">
        <f t="shared" si="0"/>
        <v>0.125</v>
      </c>
      <c r="K9" s="48" t="s">
        <v>6</v>
      </c>
      <c r="L9" s="11">
        <v>513576.15</v>
      </c>
      <c r="M9" s="9"/>
      <c r="N9" s="13">
        <f t="shared" si="2"/>
        <v>3360655.91</v>
      </c>
    </row>
    <row r="10" spans="2:14" ht="47.25" x14ac:dyDescent="0.25">
      <c r="B10" s="8">
        <v>5</v>
      </c>
      <c r="C10" s="9" t="s">
        <v>12</v>
      </c>
      <c r="D10" s="9" t="s">
        <v>17</v>
      </c>
      <c r="E10" s="9" t="s">
        <v>18</v>
      </c>
      <c r="F10" s="10">
        <v>41610</v>
      </c>
      <c r="G10" s="10">
        <v>41630</v>
      </c>
      <c r="H10" s="38">
        <f t="shared" si="1"/>
        <v>21</v>
      </c>
      <c r="I10" s="46">
        <f>H10/30</f>
        <v>0.7</v>
      </c>
      <c r="J10" s="38">
        <f t="shared" si="0"/>
        <v>5.8333333333333334E-2</v>
      </c>
      <c r="K10" s="48" t="s">
        <v>6</v>
      </c>
      <c r="L10" s="11">
        <v>303886.82999999996</v>
      </c>
      <c r="M10" s="9"/>
      <c r="N10" s="13">
        <f t="shared" si="2"/>
        <v>3664542.74</v>
      </c>
    </row>
    <row r="11" spans="2:14" ht="47.25" x14ac:dyDescent="0.25">
      <c r="B11" s="8">
        <v>6</v>
      </c>
      <c r="C11" s="9" t="s">
        <v>12</v>
      </c>
      <c r="D11" s="9" t="s">
        <v>19</v>
      </c>
      <c r="E11" s="9" t="s">
        <v>20</v>
      </c>
      <c r="F11" s="10">
        <v>41610</v>
      </c>
      <c r="G11" s="10">
        <v>41629</v>
      </c>
      <c r="H11" s="38">
        <f t="shared" si="1"/>
        <v>20</v>
      </c>
      <c r="I11" s="46">
        <f t="shared" ref="I11:I19" si="3">H11/30</f>
        <v>0.66666666666666663</v>
      </c>
      <c r="J11" s="38">
        <f t="shared" si="0"/>
        <v>5.5555555555555552E-2</v>
      </c>
      <c r="K11" s="48" t="s">
        <v>6</v>
      </c>
      <c r="L11" s="11">
        <v>124843.6</v>
      </c>
      <c r="M11" s="9"/>
      <c r="N11" s="13">
        <f t="shared" si="2"/>
        <v>3789386.3400000003</v>
      </c>
    </row>
    <row r="12" spans="2:14" ht="47.25" x14ac:dyDescent="0.25">
      <c r="B12" s="8">
        <v>7</v>
      </c>
      <c r="C12" s="9" t="s">
        <v>12</v>
      </c>
      <c r="D12" s="14" t="s">
        <v>21</v>
      </c>
      <c r="E12" s="9" t="s">
        <v>22</v>
      </c>
      <c r="F12" s="10">
        <v>42124</v>
      </c>
      <c r="G12" s="10">
        <v>42355</v>
      </c>
      <c r="H12" s="38">
        <f t="shared" si="1"/>
        <v>232</v>
      </c>
      <c r="I12" s="46">
        <f t="shared" si="3"/>
        <v>7.7333333333333334</v>
      </c>
      <c r="J12" s="38">
        <f t="shared" si="0"/>
        <v>0.64444444444444449</v>
      </c>
      <c r="K12" s="48" t="s">
        <v>6</v>
      </c>
      <c r="L12" s="11">
        <v>932531.42</v>
      </c>
      <c r="M12" s="9"/>
      <c r="N12" s="13">
        <f t="shared" si="2"/>
        <v>4721917.7600000007</v>
      </c>
    </row>
    <row r="13" spans="2:14" ht="47.25" x14ac:dyDescent="0.25">
      <c r="B13" s="8">
        <v>8</v>
      </c>
      <c r="C13" s="9" t="s">
        <v>12</v>
      </c>
      <c r="D13" s="14" t="s">
        <v>23</v>
      </c>
      <c r="E13" s="9" t="s">
        <v>24</v>
      </c>
      <c r="F13" s="10">
        <v>42246</v>
      </c>
      <c r="G13" s="10">
        <v>42582</v>
      </c>
      <c r="H13" s="38">
        <f t="shared" si="1"/>
        <v>337</v>
      </c>
      <c r="I13" s="46">
        <f t="shared" si="3"/>
        <v>11.233333333333333</v>
      </c>
      <c r="J13" s="38">
        <f t="shared" si="0"/>
        <v>0.93611111111111112</v>
      </c>
      <c r="K13" s="48" t="s">
        <v>6</v>
      </c>
      <c r="L13" s="11">
        <v>2315134.48</v>
      </c>
      <c r="M13" s="9"/>
      <c r="N13" s="13">
        <f t="shared" si="2"/>
        <v>7037052.2400000002</v>
      </c>
    </row>
    <row r="14" spans="2:14" ht="47.25" x14ac:dyDescent="0.25">
      <c r="B14" s="8">
        <v>9</v>
      </c>
      <c r="C14" s="9" t="s">
        <v>12</v>
      </c>
      <c r="D14" s="15" t="s">
        <v>25</v>
      </c>
      <c r="E14" s="15" t="s">
        <v>26</v>
      </c>
      <c r="F14" s="16">
        <v>41798</v>
      </c>
      <c r="G14" s="16">
        <v>42528</v>
      </c>
      <c r="H14" s="38">
        <f t="shared" si="1"/>
        <v>731</v>
      </c>
      <c r="I14" s="46">
        <f t="shared" si="3"/>
        <v>24.366666666666667</v>
      </c>
      <c r="J14" s="38">
        <f t="shared" si="0"/>
        <v>2.0305555555555554</v>
      </c>
      <c r="K14" s="49" t="s">
        <v>6</v>
      </c>
      <c r="L14" s="17">
        <v>1221972.2300000002</v>
      </c>
      <c r="M14" s="9"/>
      <c r="N14" s="13">
        <f t="shared" si="2"/>
        <v>8259024.4700000007</v>
      </c>
    </row>
    <row r="15" spans="2:14" ht="66" customHeight="1" x14ac:dyDescent="0.25">
      <c r="B15" s="8">
        <v>10</v>
      </c>
      <c r="C15" s="9" t="s">
        <v>7</v>
      </c>
      <c r="D15" s="9" t="s">
        <v>27</v>
      </c>
      <c r="E15" s="15" t="s">
        <v>28</v>
      </c>
      <c r="F15" s="16">
        <v>40826</v>
      </c>
      <c r="G15" s="16">
        <v>41724</v>
      </c>
      <c r="H15" s="38">
        <f t="shared" si="1"/>
        <v>899</v>
      </c>
      <c r="I15" s="46">
        <f t="shared" si="3"/>
        <v>29.966666666666665</v>
      </c>
      <c r="J15" s="38">
        <f t="shared" si="0"/>
        <v>2.4972222222222222</v>
      </c>
      <c r="K15" s="49" t="s">
        <v>6</v>
      </c>
      <c r="L15" s="17">
        <v>871532.45</v>
      </c>
      <c r="M15" s="9"/>
      <c r="N15" s="13">
        <f t="shared" si="2"/>
        <v>9130556.9199999999</v>
      </c>
    </row>
    <row r="16" spans="2:14" ht="36" customHeight="1" x14ac:dyDescent="0.25">
      <c r="B16" s="8">
        <v>11</v>
      </c>
      <c r="C16" s="9" t="s">
        <v>7</v>
      </c>
      <c r="D16" s="9" t="s">
        <v>29</v>
      </c>
      <c r="E16" s="9" t="s">
        <v>30</v>
      </c>
      <c r="F16" s="10">
        <v>40903</v>
      </c>
      <c r="G16" s="10">
        <v>40907</v>
      </c>
      <c r="H16" s="38">
        <f t="shared" si="1"/>
        <v>5</v>
      </c>
      <c r="I16" s="46">
        <f t="shared" si="3"/>
        <v>0.16666666666666666</v>
      </c>
      <c r="J16" s="38">
        <f t="shared" si="0"/>
        <v>1.3888888888888888E-2</v>
      </c>
      <c r="K16" s="48" t="s">
        <v>6</v>
      </c>
      <c r="L16" s="18">
        <v>10043.15</v>
      </c>
      <c r="M16" s="9"/>
      <c r="N16" s="13">
        <f t="shared" si="2"/>
        <v>9140600.0700000003</v>
      </c>
    </row>
    <row r="17" spans="2:14" ht="36" customHeight="1" x14ac:dyDescent="0.25">
      <c r="B17" s="8">
        <v>12</v>
      </c>
      <c r="C17" s="9" t="s">
        <v>7</v>
      </c>
      <c r="D17" s="9" t="s">
        <v>31</v>
      </c>
      <c r="E17" s="9" t="s">
        <v>32</v>
      </c>
      <c r="F17" s="10">
        <v>40834</v>
      </c>
      <c r="G17" s="10">
        <v>40848</v>
      </c>
      <c r="H17" s="38">
        <f t="shared" si="1"/>
        <v>15</v>
      </c>
      <c r="I17" s="46">
        <f t="shared" si="3"/>
        <v>0.5</v>
      </c>
      <c r="J17" s="38">
        <f t="shared" si="0"/>
        <v>4.1666666666666664E-2</v>
      </c>
      <c r="K17" s="48" t="s">
        <v>6</v>
      </c>
      <c r="L17" s="18">
        <v>59000</v>
      </c>
      <c r="M17" s="9"/>
      <c r="N17" s="13">
        <f t="shared" si="2"/>
        <v>9199600.0700000003</v>
      </c>
    </row>
    <row r="18" spans="2:14" ht="67.5" customHeight="1" x14ac:dyDescent="0.25">
      <c r="B18" s="8">
        <v>13</v>
      </c>
      <c r="C18" s="9" t="s">
        <v>7</v>
      </c>
      <c r="D18" s="9" t="s">
        <v>33</v>
      </c>
      <c r="E18" s="9" t="s">
        <v>34</v>
      </c>
      <c r="F18" s="10">
        <v>40604</v>
      </c>
      <c r="G18" s="10">
        <v>41350</v>
      </c>
      <c r="H18" s="38">
        <f t="shared" si="1"/>
        <v>747</v>
      </c>
      <c r="I18" s="46">
        <f t="shared" si="3"/>
        <v>24.9</v>
      </c>
      <c r="J18" s="38">
        <f t="shared" si="0"/>
        <v>2.0750000000000002</v>
      </c>
      <c r="K18" s="48" t="s">
        <v>6</v>
      </c>
      <c r="L18" s="18">
        <v>1422477.3</v>
      </c>
      <c r="M18" s="9"/>
      <c r="N18" s="13">
        <f t="shared" si="2"/>
        <v>10622077.370000001</v>
      </c>
    </row>
    <row r="19" spans="2:14" ht="48.75" customHeight="1" x14ac:dyDescent="0.25">
      <c r="B19" s="8">
        <v>14</v>
      </c>
      <c r="C19" s="9" t="s">
        <v>7</v>
      </c>
      <c r="D19" s="9" t="s">
        <v>35</v>
      </c>
      <c r="E19" s="9" t="s">
        <v>36</v>
      </c>
      <c r="F19" s="10">
        <v>41665</v>
      </c>
      <c r="G19" s="10">
        <v>41759</v>
      </c>
      <c r="H19" s="38">
        <f t="shared" si="1"/>
        <v>95</v>
      </c>
      <c r="I19" s="46">
        <f t="shared" si="3"/>
        <v>3.1666666666666665</v>
      </c>
      <c r="J19" s="38">
        <f t="shared" si="0"/>
        <v>0.2638888888888889</v>
      </c>
      <c r="K19" s="48" t="s">
        <v>6</v>
      </c>
      <c r="L19" s="11">
        <v>478827.10000000003</v>
      </c>
      <c r="M19" s="9"/>
      <c r="N19" s="13">
        <f t="shared" si="2"/>
        <v>11100904.470000001</v>
      </c>
    </row>
    <row r="20" spans="2:14" ht="63" x14ac:dyDescent="0.25">
      <c r="B20" s="53">
        <v>15</v>
      </c>
      <c r="C20" s="56" t="s">
        <v>37</v>
      </c>
      <c r="D20" s="9" t="s">
        <v>38</v>
      </c>
      <c r="E20" s="9" t="s">
        <v>42</v>
      </c>
      <c r="F20" s="10">
        <v>42745</v>
      </c>
      <c r="G20" s="10"/>
      <c r="H20" s="59">
        <v>60</v>
      </c>
      <c r="I20" s="59">
        <v>2</v>
      </c>
      <c r="J20" s="60">
        <f>H20/360</f>
        <v>0.16666666666666666</v>
      </c>
      <c r="K20" s="9" t="s">
        <v>6</v>
      </c>
      <c r="L20" s="11">
        <v>126594.08</v>
      </c>
      <c r="M20" s="9"/>
      <c r="N20" s="13">
        <f t="shared" si="2"/>
        <v>11227498.550000001</v>
      </c>
    </row>
    <row r="21" spans="2:14" ht="78.75" x14ac:dyDescent="0.25">
      <c r="B21" s="54"/>
      <c r="C21" s="57"/>
      <c r="D21" s="9" t="s">
        <v>39</v>
      </c>
      <c r="E21" s="9" t="s">
        <v>43</v>
      </c>
      <c r="F21" s="10">
        <v>42804</v>
      </c>
      <c r="G21" s="10"/>
      <c r="H21" s="60"/>
      <c r="I21" s="60"/>
      <c r="J21" s="60"/>
      <c r="K21" s="9" t="s">
        <v>6</v>
      </c>
      <c r="L21" s="11">
        <v>105494.95</v>
      </c>
      <c r="M21" s="9"/>
      <c r="N21" s="13">
        <f t="shared" si="2"/>
        <v>11332993.5</v>
      </c>
    </row>
    <row r="22" spans="2:14" ht="94.5" x14ac:dyDescent="0.25">
      <c r="B22" s="54"/>
      <c r="C22" s="57"/>
      <c r="D22" s="9" t="s">
        <v>40</v>
      </c>
      <c r="E22" s="9" t="s">
        <v>44</v>
      </c>
      <c r="F22" s="10">
        <v>42804</v>
      </c>
      <c r="G22" s="10"/>
      <c r="H22" s="60"/>
      <c r="I22" s="60"/>
      <c r="J22" s="60"/>
      <c r="K22" s="9" t="s">
        <v>6</v>
      </c>
      <c r="L22" s="11">
        <v>105494.95</v>
      </c>
      <c r="M22" s="9"/>
      <c r="N22" s="13">
        <f t="shared" si="2"/>
        <v>11438488.449999999</v>
      </c>
    </row>
    <row r="23" spans="2:14" ht="78.75" x14ac:dyDescent="0.25">
      <c r="B23" s="55"/>
      <c r="C23" s="58"/>
      <c r="D23" s="9" t="s">
        <v>41</v>
      </c>
      <c r="E23" s="9" t="s">
        <v>45</v>
      </c>
      <c r="F23" s="10">
        <v>42865</v>
      </c>
      <c r="G23" s="10"/>
      <c r="H23" s="61"/>
      <c r="I23" s="61"/>
      <c r="J23" s="61"/>
      <c r="K23" s="9" t="s">
        <v>6</v>
      </c>
      <c r="L23" s="11">
        <v>84396.29</v>
      </c>
      <c r="M23" s="9"/>
      <c r="N23" s="13">
        <f t="shared" si="2"/>
        <v>11522884.739999998</v>
      </c>
    </row>
    <row r="24" spans="2:14" ht="63" x14ac:dyDescent="0.25">
      <c r="B24" s="53">
        <v>16</v>
      </c>
      <c r="C24" s="56" t="s">
        <v>46</v>
      </c>
      <c r="D24" s="9" t="s">
        <v>64</v>
      </c>
      <c r="E24" s="9" t="s">
        <v>47</v>
      </c>
      <c r="F24" s="10">
        <v>42688</v>
      </c>
      <c r="G24" s="10"/>
      <c r="H24" s="59">
        <v>60</v>
      </c>
      <c r="I24" s="59">
        <v>2</v>
      </c>
      <c r="J24" s="59">
        <f>H24/360</f>
        <v>0.16666666666666666</v>
      </c>
      <c r="K24" s="9" t="s">
        <v>6</v>
      </c>
      <c r="L24" s="11">
        <v>69620.009999999995</v>
      </c>
      <c r="M24" s="9"/>
      <c r="N24" s="13">
        <f t="shared" si="2"/>
        <v>11592504.749999998</v>
      </c>
    </row>
    <row r="25" spans="2:14" ht="78.75" x14ac:dyDescent="0.25">
      <c r="B25" s="54"/>
      <c r="C25" s="57"/>
      <c r="D25" s="9" t="s">
        <v>63</v>
      </c>
      <c r="E25" s="9" t="s">
        <v>48</v>
      </c>
      <c r="F25" s="10">
        <v>42729</v>
      </c>
      <c r="G25" s="10"/>
      <c r="H25" s="60"/>
      <c r="I25" s="60"/>
      <c r="J25" s="60"/>
      <c r="K25" s="9" t="s">
        <v>6</v>
      </c>
      <c r="L25" s="11">
        <v>87025.01</v>
      </c>
      <c r="M25" s="9"/>
      <c r="N25" s="13">
        <f t="shared" si="2"/>
        <v>11679529.759999998</v>
      </c>
    </row>
    <row r="26" spans="2:14" ht="90" customHeight="1" x14ac:dyDescent="0.25">
      <c r="B26" s="54"/>
      <c r="C26" s="57"/>
      <c r="D26" s="9" t="s">
        <v>62</v>
      </c>
      <c r="E26" s="9" t="s">
        <v>49</v>
      </c>
      <c r="F26" s="10">
        <v>42786</v>
      </c>
      <c r="G26" s="10"/>
      <c r="H26" s="60"/>
      <c r="I26" s="60"/>
      <c r="J26" s="60"/>
      <c r="K26" s="9" t="s">
        <v>6</v>
      </c>
      <c r="L26" s="11">
        <v>154487.24</v>
      </c>
      <c r="M26" s="9"/>
      <c r="N26" s="13">
        <f t="shared" si="2"/>
        <v>11834016.999999998</v>
      </c>
    </row>
    <row r="27" spans="2:14" ht="90" customHeight="1" x14ac:dyDescent="0.25">
      <c r="B27" s="54"/>
      <c r="C27" s="57"/>
      <c r="D27" s="35" t="s">
        <v>61</v>
      </c>
      <c r="E27" s="35" t="s">
        <v>50</v>
      </c>
      <c r="F27" s="19">
        <v>42849</v>
      </c>
      <c r="G27" s="19"/>
      <c r="H27" s="61"/>
      <c r="I27" s="61"/>
      <c r="J27" s="61"/>
      <c r="K27" s="35" t="s">
        <v>6</v>
      </c>
      <c r="L27" s="20">
        <v>28156.81</v>
      </c>
      <c r="M27" s="35"/>
      <c r="N27" s="21">
        <f t="shared" si="2"/>
        <v>11862173.809999999</v>
      </c>
    </row>
    <row r="28" spans="2:14" ht="63" x14ac:dyDescent="0.25">
      <c r="B28" s="8">
        <v>17</v>
      </c>
      <c r="C28" s="9" t="s">
        <v>54</v>
      </c>
      <c r="D28" s="9" t="s">
        <v>56</v>
      </c>
      <c r="E28" s="9" t="s">
        <v>69</v>
      </c>
      <c r="F28" s="10">
        <v>43612</v>
      </c>
      <c r="G28" s="10">
        <v>43641</v>
      </c>
      <c r="H28" s="38">
        <f t="shared" si="1"/>
        <v>30</v>
      </c>
      <c r="I28" s="38">
        <f>H28/30</f>
        <v>1</v>
      </c>
      <c r="J28" s="38">
        <f>H28/360</f>
        <v>8.3333333333333329E-2</v>
      </c>
      <c r="K28" s="9" t="s">
        <v>60</v>
      </c>
      <c r="L28" s="18">
        <v>65332.43</v>
      </c>
      <c r="M28" s="11">
        <f>L28*3.2</f>
        <v>209063.77600000001</v>
      </c>
      <c r="N28" s="21">
        <f>N27+M28</f>
        <v>12071237.585999999</v>
      </c>
    </row>
    <row r="29" spans="2:14" ht="94.5" x14ac:dyDescent="0.25">
      <c r="B29" s="34">
        <v>18</v>
      </c>
      <c r="C29" s="35" t="s">
        <v>55</v>
      </c>
      <c r="D29" s="35" t="s">
        <v>59</v>
      </c>
      <c r="E29" s="35" t="s">
        <v>68</v>
      </c>
      <c r="F29" s="19">
        <v>44083</v>
      </c>
      <c r="G29" s="19">
        <v>44112</v>
      </c>
      <c r="H29" s="38">
        <f t="shared" si="1"/>
        <v>30</v>
      </c>
      <c r="I29" s="38">
        <f t="shared" ref="I29:I30" si="4">H29/30</f>
        <v>1</v>
      </c>
      <c r="J29" s="38">
        <f t="shared" ref="J29:J30" si="5">H29/360</f>
        <v>8.3333333333333329E-2</v>
      </c>
      <c r="K29" s="35" t="s">
        <v>6</v>
      </c>
      <c r="L29" s="20">
        <f>217827*18%+217827</f>
        <v>257035.86</v>
      </c>
      <c r="M29" s="35"/>
      <c r="N29" s="21">
        <f t="shared" si="2"/>
        <v>12328273.445999999</v>
      </c>
    </row>
    <row r="30" spans="2:14" ht="110.25" x14ac:dyDescent="0.25">
      <c r="B30" s="34">
        <v>19</v>
      </c>
      <c r="C30" s="35" t="s">
        <v>72</v>
      </c>
      <c r="D30" s="35" t="s">
        <v>73</v>
      </c>
      <c r="E30" s="35" t="s">
        <v>75</v>
      </c>
      <c r="F30" s="19">
        <v>44446</v>
      </c>
      <c r="G30" s="19">
        <v>44462</v>
      </c>
      <c r="H30" s="44">
        <f t="shared" si="1"/>
        <v>17</v>
      </c>
      <c r="I30" s="44">
        <f t="shared" si="4"/>
        <v>0.56666666666666665</v>
      </c>
      <c r="J30" s="44">
        <f t="shared" si="5"/>
        <v>4.7222222222222221E-2</v>
      </c>
      <c r="K30" s="35" t="s">
        <v>6</v>
      </c>
      <c r="L30" s="20">
        <v>96995.4</v>
      </c>
      <c r="M30" s="35"/>
      <c r="N30" s="21">
        <f t="shared" si="2"/>
        <v>12425268.845999999</v>
      </c>
    </row>
    <row r="31" spans="2:14" ht="48" thickBot="1" x14ac:dyDescent="0.3">
      <c r="B31" s="22">
        <v>20</v>
      </c>
      <c r="C31" s="23" t="s">
        <v>80</v>
      </c>
      <c r="D31" s="23" t="s">
        <v>81</v>
      </c>
      <c r="E31" s="23" t="s">
        <v>82</v>
      </c>
      <c r="F31" s="24">
        <v>44614</v>
      </c>
      <c r="G31" s="24">
        <v>44628</v>
      </c>
      <c r="H31" s="42">
        <f t="shared" si="1"/>
        <v>15</v>
      </c>
      <c r="I31" s="42">
        <f>H31/30</f>
        <v>0.5</v>
      </c>
      <c r="J31" s="42">
        <f>H31/360</f>
        <v>4.1666666666666664E-2</v>
      </c>
      <c r="K31" s="23" t="s">
        <v>60</v>
      </c>
      <c r="L31" s="25">
        <v>8673</v>
      </c>
      <c r="M31" s="25">
        <f>+L31*3.918</f>
        <v>33980.813999999998</v>
      </c>
      <c r="N31" s="26">
        <f>N30+M31</f>
        <v>12459249.659999998</v>
      </c>
    </row>
    <row r="32" spans="2:14" ht="16.5" thickBot="1" x14ac:dyDescent="0.3">
      <c r="B32" s="27"/>
      <c r="C32" s="28"/>
      <c r="D32" s="28"/>
      <c r="E32" s="28"/>
      <c r="F32" s="28"/>
      <c r="G32" s="28"/>
      <c r="H32" s="28"/>
      <c r="I32" s="43">
        <f>SUM(I6:I31)</f>
        <v>122.63333333333334</v>
      </c>
      <c r="J32" s="43">
        <f>SUM(J6:J31)</f>
        <v>10.219444444444445</v>
      </c>
      <c r="K32" s="28"/>
      <c r="L32" s="28"/>
      <c r="M32" s="29" t="s">
        <v>0</v>
      </c>
      <c r="N32" s="30">
        <f>N31</f>
        <v>12459249.659999998</v>
      </c>
    </row>
    <row r="33" spans="2:14" ht="15.75" x14ac:dyDescent="0.25"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</row>
    <row r="34" spans="2:14" ht="15.75" x14ac:dyDescent="0.25"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2:14" ht="15.75" x14ac:dyDescent="0.25">
      <c r="B35" s="32"/>
      <c r="C35" s="32" t="s">
        <v>71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</row>
    <row r="36" spans="2:14" ht="15.75" x14ac:dyDescent="0.25"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</row>
    <row r="37" spans="2:14" ht="15.75" x14ac:dyDescent="0.25"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</row>
    <row r="38" spans="2:14" ht="15.75" x14ac:dyDescent="0.25"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2:14" ht="15.75" x14ac:dyDescent="0.25"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2:14" ht="15.75" x14ac:dyDescent="0.25"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2:14" ht="15.75" x14ac:dyDescent="0.25">
      <c r="B41" s="32"/>
      <c r="C41" s="32"/>
      <c r="D41" s="32"/>
      <c r="E41" s="32"/>
      <c r="F41" s="32" t="s">
        <v>76</v>
      </c>
      <c r="G41" s="32"/>
      <c r="H41" s="32"/>
      <c r="I41" s="32"/>
      <c r="J41" s="32"/>
      <c r="K41" s="32"/>
      <c r="L41" s="32"/>
      <c r="M41" s="32"/>
      <c r="N41" s="32"/>
    </row>
    <row r="42" spans="2:14" ht="15" customHeight="1" x14ac:dyDescent="0.25">
      <c r="B42" s="32"/>
      <c r="C42" s="32"/>
      <c r="D42" s="32"/>
      <c r="E42" s="32"/>
      <c r="F42" s="52" t="s">
        <v>74</v>
      </c>
      <c r="G42" s="52"/>
      <c r="H42" s="52"/>
      <c r="I42" s="33"/>
      <c r="J42" s="33"/>
      <c r="K42" s="33"/>
      <c r="L42" s="33"/>
      <c r="M42" s="32"/>
      <c r="N42" s="32"/>
    </row>
    <row r="43" spans="2:14" ht="15" customHeight="1" x14ac:dyDescent="0.25">
      <c r="B43" s="32"/>
      <c r="C43" s="32"/>
      <c r="D43" s="32"/>
      <c r="E43" s="32"/>
      <c r="F43" s="52" t="s">
        <v>51</v>
      </c>
      <c r="G43" s="52"/>
      <c r="H43" s="52"/>
      <c r="I43" s="33"/>
      <c r="J43" s="33"/>
      <c r="K43" s="33"/>
      <c r="L43" s="33"/>
      <c r="M43" s="32"/>
      <c r="N43" s="32"/>
    </row>
    <row r="44" spans="2:14" ht="15" customHeight="1" x14ac:dyDescent="0.25">
      <c r="B44" s="32"/>
      <c r="C44" s="32"/>
      <c r="D44" s="32"/>
      <c r="E44" s="32"/>
      <c r="F44" s="52" t="s">
        <v>5</v>
      </c>
      <c r="G44" s="52"/>
      <c r="H44" s="52"/>
      <c r="I44" s="33"/>
      <c r="J44" s="33"/>
      <c r="K44" s="33"/>
      <c r="L44" s="33"/>
      <c r="M44" s="32"/>
      <c r="N44" s="32"/>
    </row>
    <row r="45" spans="2:14" ht="16.5" x14ac:dyDescent="0.3">
      <c r="C45" s="32"/>
      <c r="D45" s="32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2:14" ht="16.5" x14ac:dyDescent="0.3">
      <c r="C46" s="32"/>
      <c r="D46" s="32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2:14" ht="16.5" x14ac:dyDescent="0.3">
      <c r="C47" s="32"/>
      <c r="D47" s="32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2:14" ht="16.5" x14ac:dyDescent="0.3">
      <c r="C48" s="32"/>
      <c r="D48" s="32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3:14" ht="16.5" x14ac:dyDescent="0.3">
      <c r="C49" s="31"/>
      <c r="D49" s="32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3:14" ht="16.5" x14ac:dyDescent="0.3">
      <c r="C50" s="31"/>
      <c r="D50" s="32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3:14" ht="15.75" x14ac:dyDescent="0.25">
      <c r="D51" s="32"/>
    </row>
    <row r="52" spans="3:14" ht="15.75" x14ac:dyDescent="0.25">
      <c r="D52" s="32"/>
    </row>
    <row r="53" spans="3:14" ht="15.75" x14ac:dyDescent="0.25">
      <c r="D53" s="32"/>
    </row>
    <row r="54" spans="3:14" ht="15.75" x14ac:dyDescent="0.25">
      <c r="D54" s="32"/>
    </row>
    <row r="55" spans="3:14" ht="15.75" x14ac:dyDescent="0.25">
      <c r="D55" s="32"/>
    </row>
    <row r="56" spans="3:14" ht="15.75" x14ac:dyDescent="0.25">
      <c r="D56" s="32"/>
    </row>
    <row r="57" spans="3:14" ht="15.75" x14ac:dyDescent="0.25">
      <c r="D57" s="32"/>
    </row>
    <row r="58" spans="3:14" ht="15.75" x14ac:dyDescent="0.25">
      <c r="D58" s="32"/>
    </row>
    <row r="59" spans="3:14" ht="15.75" x14ac:dyDescent="0.25">
      <c r="D59" s="32"/>
    </row>
    <row r="60" spans="3:14" ht="15.75" x14ac:dyDescent="0.25">
      <c r="D60" s="32"/>
    </row>
  </sheetData>
  <mergeCells count="16">
    <mergeCell ref="F42:H42"/>
    <mergeCell ref="F43:H43"/>
    <mergeCell ref="F44:H44"/>
    <mergeCell ref="B2:N2"/>
    <mergeCell ref="B4:N4"/>
    <mergeCell ref="B20:B23"/>
    <mergeCell ref="C20:C23"/>
    <mergeCell ref="B24:B27"/>
    <mergeCell ref="C24:C27"/>
    <mergeCell ref="B3:N3"/>
    <mergeCell ref="I20:I23"/>
    <mergeCell ref="J20:J23"/>
    <mergeCell ref="H20:H23"/>
    <mergeCell ref="H24:H27"/>
    <mergeCell ref="I24:I27"/>
    <mergeCell ref="J24:J27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experiencia TIEMPO VERDE S.A.C.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TiempoVerde</dc:creator>
  <cp:lastModifiedBy>TiempoVerde</cp:lastModifiedBy>
  <dcterms:created xsi:type="dcterms:W3CDTF">2017-04-25T22:52:39Z</dcterms:created>
  <dcterms:modified xsi:type="dcterms:W3CDTF">2023-02-10T22:26:11Z</dcterms:modified>
</cp:coreProperties>
</file>