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ACTA DE REUNION/"/>
    </mc:Choice>
  </mc:AlternateContent>
  <xr:revisionPtr revIDLastSave="18" documentId="8_{EB0408BE-6561-4763-AE21-35B564016E3D}" xr6:coauthVersionLast="47" xr6:coauthVersionMax="47" xr10:uidLastSave="{C56D8090-FBAE-4F2D-AA20-9285D9AA6E42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Cuadro!$B$1:$M$46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4" l="1"/>
  <c r="I13" i="4" s="1"/>
  <c r="I14" i="4"/>
  <c r="I15" i="4"/>
  <c r="G17" i="4"/>
  <c r="I17" i="4" s="1"/>
  <c r="G18" i="4"/>
  <c r="I18" i="4" s="1"/>
  <c r="I19" i="4"/>
  <c r="G20" i="4"/>
  <c r="I20" i="4" s="1"/>
  <c r="G21" i="4"/>
  <c r="I21" i="4" s="1"/>
  <c r="I23" i="4"/>
  <c r="I25" i="4"/>
  <c r="I26" i="4"/>
  <c r="I27" i="4"/>
  <c r="I28" i="4"/>
  <c r="I29" i="4"/>
  <c r="G39" i="4"/>
  <c r="I30" i="4" l="1"/>
  <c r="I32" i="4" l="1"/>
  <c r="I33" i="4" s="1"/>
  <c r="I34" i="4" l="1"/>
  <c r="I35" i="4" s="1"/>
</calcChain>
</file>

<file path=xl/sharedStrings.xml><?xml version="1.0" encoding="utf-8"?>
<sst xmlns="http://schemas.openxmlformats.org/spreadsheetml/2006/main" count="102" uniqueCount="83">
  <si>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</si>
  <si>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</si>
  <si>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</si>
  <si>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</si>
  <si>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</si>
  <si>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</si>
  <si>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</si>
  <si>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</si>
  <si>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</si>
  <si>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</si>
  <si>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</si>
  <si>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</si>
  <si>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</si>
  <si>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</si>
  <si>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</si>
  <si>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</si>
  <si>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</si>
  <si>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</si>
  <si>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</si>
  <si>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</si>
  <si>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</si>
  <si>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</si>
  <si>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</si>
  <si>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</si>
  <si>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</si>
  <si>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</si>
  <si>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</si>
  <si>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</si>
  <si>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</si>
  <si>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</si>
  <si>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30 Dias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</si>
  <si>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</si>
  <si>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</si>
  <si>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</si>
  <si>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</si>
  <si>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</si>
  <si>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</si>
  <si>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</si>
  <si>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</si>
  <si>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</si>
  <si>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</si>
  <si>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</si>
  <si>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</si>
  <si>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</si>
  <si>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</si>
  <si>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</si>
  <si>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</si>
  <si>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</si>
  <si>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</si>
  <si>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</si>
  <si>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</si>
  <si>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</si>
  <si>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</si>
  <si>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</si>
  <si>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</si>
  <si>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</si>
  <si>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</si>
  <si>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</si>
  <si>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</si>
  <si>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</si>
  <si>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</si>
  <si>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</si>
  <si>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</si>
  <si>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</si>
  <si>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</si>
  <si>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Seguridad &amp; Protección “ELITE” S.R.L.</t>
  </si>
  <si>
    <t>Camioneta 4x4 [Incluye mantenimientos y combustible)</t>
  </si>
  <si>
    <t>Se recomienda evaluar el P.U. de la partida teniendo encuenta que solo se considera la alimentacion durante el periodo de trabajo.</t>
  </si>
  <si>
    <t>Se recomienda evaluar el P.U. de la partida teniendo encuenta el precio del mercado actual. Revisar las cantidades de supervisores según el DTR.</t>
  </si>
  <si>
    <t>Presentar los Analisis de precios unitarios o Calculo de los P.U. indicados. Ademas se recomienda evaluar los precios unitarios presentados para poder cumplir con las normas de seguridad, y procedimiento de OHLA.</t>
  </si>
  <si>
    <t>El Postor debe presentar su propuesta en formato Anexo N°01, debidamente sustentada con el analisis de precios unitarios o hoja de calculo. Ademas se recomienda evaluar los precios unitarios presentados para poder cumplir con las normas de seguridad, y procedimiento de OHLA.</t>
  </si>
  <si>
    <t>Presentar los Analisis de precios unitarios o Hoja de Calculo de los P.U. indicados.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</si>
  <si>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</si>
  <si>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</si>
  <si>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</si>
  <si>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</si>
  <si>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</si>
  <si>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</si>
  <si>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</si>
  <si>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</si>
  <si>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</si>
  <si>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</si>
  <si>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Evaluar el % de gastos generales considerado.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</si>
</sst>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5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2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10" fillId="0" borderId="13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5" xfId="2" applyFont="1" applyFill="1" applyBorder="1" applyAlignment="1">
      <alignment vertical="center"/>
    </xf>
    <xf numFmtId="43" fontId="3" fillId="9" borderId="14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9" fillId="9" borderId="14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2" xfId="2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3" xfId="2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164" fontId="1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12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7" borderId="13" xfId="0" applyFont="1" applyFill="1" applyBorder="1" applyAlignment="1">
      <alignment horizontal="center" vertical="center" wrapText="1"/>
    </xf>
    <xf numFmtId="164" fontId="14" fillId="7" borderId="12" xfId="2" applyNumberFormat="1" applyFont="1" applyFill="1" applyBorder="1" applyAlignment="1">
      <alignment horizontal="right" vertical="center" wrapText="1"/>
    </xf>
    <xf numFmtId="164" fontId="14" fillId="7" borderId="1" xfId="2" applyNumberFormat="1" applyFont="1" applyFill="1" applyBorder="1" applyAlignment="1">
      <alignment horizontal="right" vertical="center" wrapText="1"/>
    </xf>
    <xf numFmtId="164" fontId="12" fillId="7" borderId="12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5" fillId="7" borderId="13" xfId="2" applyNumberFormat="1" applyFont="1" applyFill="1" applyBorder="1" applyAlignment="1">
      <alignment horizontal="right" vertical="center"/>
    </xf>
    <xf numFmtId="164" fontId="16" fillId="7" borderId="13" xfId="2" applyNumberFormat="1" applyFont="1" applyFill="1" applyBorder="1" applyAlignment="1">
      <alignment horizontal="right" vertical="center" wrapText="1"/>
    </xf>
    <xf numFmtId="0" fontId="11" fillId="7" borderId="39" xfId="0" applyFont="1" applyFill="1" applyBorder="1" applyAlignment="1">
      <alignment horizontal="center" vertical="center"/>
    </xf>
    <xf numFmtId="0" fontId="11" fillId="7" borderId="40" xfId="0" applyFont="1" applyFill="1" applyBorder="1" applyAlignment="1">
      <alignment horizontal="left" vertical="center" wrapText="1"/>
    </xf>
    <xf numFmtId="0" fontId="14" fillId="7" borderId="41" xfId="0" applyFont="1" applyFill="1" applyBorder="1" applyAlignment="1">
      <alignment horizontal="center" vertical="center" wrapText="1"/>
    </xf>
    <xf numFmtId="164" fontId="14" fillId="7" borderId="39" xfId="2" applyNumberFormat="1" applyFont="1" applyFill="1" applyBorder="1" applyAlignment="1">
      <alignment horizontal="right" vertical="center" wrapText="1"/>
    </xf>
    <xf numFmtId="164" fontId="14" fillId="7" borderId="40" xfId="2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4" fillId="7" borderId="44" xfId="0" applyFont="1" applyFill="1" applyBorder="1" applyAlignment="1">
      <alignment horizontal="center" vertical="center" wrapText="1"/>
    </xf>
    <xf numFmtId="164" fontId="14" fillId="7" borderId="42" xfId="2" applyNumberFormat="1" applyFont="1" applyFill="1" applyBorder="1" applyAlignment="1">
      <alignment horizontal="right" vertical="center" wrapText="1"/>
    </xf>
    <xf numFmtId="164" fontId="14" fillId="7" borderId="43" xfId="2" applyNumberFormat="1" applyFont="1" applyFill="1" applyBorder="1" applyAlignment="1">
      <alignment horizontal="right" vertical="center" wrapText="1"/>
    </xf>
    <xf numFmtId="0" fontId="11" fillId="7" borderId="45" xfId="0" applyFont="1" applyFill="1" applyBorder="1" applyAlignment="1">
      <alignment horizontal="center" vertical="center"/>
    </xf>
    <xf numFmtId="0" fontId="11" fillId="7" borderId="46" xfId="0" applyFont="1" applyFill="1" applyBorder="1" applyAlignment="1">
      <alignment horizontal="left" vertical="center" wrapText="1"/>
    </xf>
    <xf numFmtId="0" fontId="14" fillId="7" borderId="47" xfId="0" applyFont="1" applyFill="1" applyBorder="1" applyAlignment="1">
      <alignment horizontal="center" vertical="center" wrapText="1"/>
    </xf>
    <xf numFmtId="164" fontId="14" fillId="7" borderId="45" xfId="2" applyNumberFormat="1" applyFont="1" applyFill="1" applyBorder="1" applyAlignment="1">
      <alignment horizontal="right" vertical="center" wrapText="1"/>
    </xf>
    <xf numFmtId="164" fontId="14" fillId="7" borderId="46" xfId="2" applyNumberFormat="1" applyFont="1" applyFill="1" applyBorder="1" applyAlignment="1">
      <alignment horizontal="right" vertical="center" wrapText="1"/>
    </xf>
    <xf numFmtId="164" fontId="16" fillId="7" borderId="13" xfId="2" applyNumberFormat="1" applyFont="1" applyFill="1" applyBorder="1" applyAlignment="1">
      <alignment horizontal="left" vertical="center" wrapText="1"/>
    </xf>
    <xf numFmtId="0" fontId="11" fillId="7" borderId="12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3" xfId="3" applyNumberFormat="1" applyFont="1" applyFill="1" applyBorder="1" applyAlignment="1">
      <alignment horizontal="left" vertical="center" wrapText="1"/>
    </xf>
    <xf numFmtId="0" fontId="12" fillId="7" borderId="35" xfId="0" applyFont="1" applyFill="1" applyBorder="1" applyAlignment="1">
      <alignment horizontal="center" vertical="center"/>
    </xf>
    <xf numFmtId="0" fontId="12" fillId="7" borderId="36" xfId="0" applyFont="1" applyFill="1" applyBorder="1" applyAlignment="1">
      <alignment horizontal="left" vertical="center"/>
    </xf>
    <xf numFmtId="0" fontId="11" fillId="7" borderId="37" xfId="0" applyFont="1" applyFill="1" applyBorder="1" applyAlignment="1">
      <alignment vertical="center"/>
    </xf>
    <xf numFmtId="43" fontId="11" fillId="7" borderId="35" xfId="2" applyFont="1" applyFill="1" applyBorder="1" applyAlignment="1">
      <alignment vertical="center"/>
    </xf>
    <xf numFmtId="164" fontId="11" fillId="7" borderId="36" xfId="2" applyNumberFormat="1" applyFont="1" applyFill="1" applyBorder="1" applyAlignment="1">
      <alignment vertical="center"/>
    </xf>
    <xf numFmtId="10" fontId="15" fillId="7" borderId="38" xfId="3" applyNumberFormat="1" applyFont="1" applyFill="1" applyBorder="1" applyAlignment="1">
      <alignment horizontal="center" vertical="center"/>
    </xf>
    <xf numFmtId="43" fontId="16" fillId="7" borderId="37" xfId="2" applyFont="1" applyFill="1" applyBorder="1" applyAlignment="1">
      <alignment vertical="center"/>
    </xf>
    <xf numFmtId="43" fontId="11" fillId="7" borderId="35" xfId="2" applyFont="1" applyFill="1" applyBorder="1" applyAlignment="1">
      <alignment horizontal="center" vertical="center"/>
    </xf>
    <xf numFmtId="164" fontId="12" fillId="9" borderId="16" xfId="2" applyNumberFormat="1" applyFont="1" applyFill="1" applyBorder="1" applyAlignment="1">
      <alignment horizontal="center" vertical="center" wrapText="1"/>
    </xf>
    <xf numFmtId="43" fontId="1" fillId="0" borderId="19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1" xfId="2" applyFont="1" applyBorder="1" applyAlignment="1">
      <alignment horizontal="center" vertical="center"/>
    </xf>
    <xf numFmtId="164" fontId="17" fillId="0" borderId="20" xfId="2" applyNumberFormat="1" applyFont="1" applyBorder="1" applyAlignment="1">
      <alignment horizontal="center" vertical="center" wrapText="1"/>
    </xf>
    <xf numFmtId="164" fontId="17" fillId="0" borderId="23" xfId="2" applyNumberFormat="1" applyFont="1" applyBorder="1" applyAlignment="1">
      <alignment horizontal="center" vertical="center" wrapText="1"/>
    </xf>
    <xf numFmtId="164" fontId="17" fillId="0" borderId="22" xfId="2" applyNumberFormat="1" applyFont="1" applyBorder="1" applyAlignment="1">
      <alignment horizontal="center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  <xf numFmtId="43" fontId="3" fillId="8" borderId="31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0" fontId="1" fillId="10" borderId="19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3" fillId="10" borderId="20" xfId="0" applyFont="1" applyFill="1" applyBorder="1" applyAlignment="1">
      <alignment horizontal="left" vertical="center" wrapText="1"/>
    </xf>
    <xf numFmtId="0" fontId="3" fillId="10" borderId="23" xfId="0" applyFont="1" applyFill="1" applyBorder="1" applyAlignment="1">
      <alignment horizontal="left" vertical="center" wrapText="1"/>
    </xf>
    <xf numFmtId="164" fontId="3" fillId="4" borderId="32" xfId="0" applyNumberFormat="1" applyFont="1" applyFill="1" applyBorder="1" applyAlignment="1">
      <alignment horizontal="center" vertical="center" wrapText="1"/>
    </xf>
    <xf numFmtId="164" fontId="3" fillId="4" borderId="16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4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4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5" xfId="0" applyNumberFormat="1" applyFont="1" applyFill="1" applyBorder="1" applyAlignment="1">
      <alignment horizontal="center" vertical="center" wrapText="1"/>
    </xf>
    <xf numFmtId="164" fontId="12" fillId="4" borderId="34" xfId="0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2" fillId="9" borderId="34" xfId="2" applyNumberFormat="1" applyFont="1" applyFill="1" applyBorder="1" applyAlignment="1">
      <alignment horizontal="center" vertical="center" wrapText="1"/>
    </xf>
    <xf numFmtId="164" fontId="12" fillId="9" borderId="16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2" fillId="4" borderId="26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8" xfId="0" applyNumberFormat="1" applyFont="1" applyFill="1" applyBorder="1" applyAlignment="1">
      <alignment horizontal="center" vertical="center" wrapText="1"/>
    </xf>
    <xf numFmtId="164" fontId="12" fillId="8" borderId="26" xfId="2" applyNumberFormat="1" applyFont="1" applyFill="1" applyBorder="1" applyAlignment="1">
      <alignment horizontal="center" vertical="center" wrapText="1"/>
    </xf>
    <xf numFmtId="164" fontId="12" fillId="8" borderId="30" xfId="2" applyNumberFormat="1" applyFont="1" applyFill="1" applyBorder="1" applyAlignment="1">
      <alignment horizontal="center" vertical="center" wrapText="1"/>
    </xf>
    <xf numFmtId="164" fontId="12" fillId="8" borderId="27" xfId="2" applyNumberFormat="1" applyFont="1" applyFill="1" applyBorder="1" applyAlignment="1">
      <alignment horizontal="center" vertical="center" wrapText="1"/>
    </xf>
    <xf numFmtId="164" fontId="12" fillId="8" borderId="8" xfId="2" applyNumberFormat="1" applyFont="1" applyFill="1" applyBorder="1" applyAlignment="1">
      <alignment horizontal="center" vertical="center" wrapText="1"/>
    </xf>
    <xf numFmtId="164" fontId="12" fillId="8" borderId="0" xfId="2" applyNumberFormat="1" applyFont="1" applyFill="1" applyBorder="1" applyAlignment="1">
      <alignment horizontal="center" vertical="center" wrapText="1"/>
    </xf>
    <xf numFmtId="164" fontId="12" fillId="8" borderId="25" xfId="2" applyNumberFormat="1" applyFont="1" applyFill="1" applyBorder="1" applyAlignment="1">
      <alignment horizontal="center" vertical="center" wrapText="1"/>
    </xf>
    <xf numFmtId="164" fontId="12" fillId="8" borderId="28" xfId="2" applyNumberFormat="1" applyFont="1" applyFill="1" applyBorder="1" applyAlignment="1">
      <alignment horizontal="center" vertical="center" wrapText="1"/>
    </xf>
    <xf numFmtId="164" fontId="12" fillId="8" borderId="31" xfId="2" applyNumberFormat="1" applyFont="1" applyFill="1" applyBorder="1" applyAlignment="1">
      <alignment horizontal="center" vertical="center" wrapText="1"/>
    </xf>
    <xf numFmtId="164" fontId="12" fillId="8" borderId="29" xfId="2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3" fillId="4" borderId="18" xfId="0" applyNumberFormat="1" applyFont="1" applyFill="1" applyBorder="1" applyAlignment="1">
      <alignment horizontal="center" vertical="center"/>
    </xf>
    <xf numFmtId="164" fontId="12" fillId="9" borderId="17" xfId="2" applyNumberFormat="1" applyFont="1" applyFill="1" applyBorder="1" applyAlignment="1">
      <alignment horizontal="center" vertical="center"/>
    </xf>
    <xf numFmtId="164" fontId="12" fillId="9" borderId="18" xfId="2" applyNumberFormat="1" applyFont="1" applyFill="1" applyBorder="1" applyAlignment="1">
      <alignment horizontal="center" vertical="center"/>
    </xf>
    <xf numFmtId="0" fontId="3" fillId="10" borderId="48" xfId="0" applyFont="1" applyFill="1" applyBorder="1" applyAlignment="1">
      <alignment horizontal="center" vertical="center" wrapText="1"/>
    </xf>
    <xf numFmtId="0" fontId="3" fillId="10" borderId="49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164" fontId="11" fillId="7" borderId="11" xfId="3" applyNumberFormat="1" applyFont="1" applyFill="1" applyBorder="1" applyAlignment="1">
      <alignment horizontal="left" vertical="center" wrapText="1"/>
    </xf>
    <xf numFmtId="164" fontId="11" fillId="7" borderId="17" xfId="3" applyNumberFormat="1" applyFont="1" applyFill="1" applyBorder="1" applyAlignment="1">
      <alignment horizontal="left" vertical="center" wrapText="1"/>
    </xf>
    <xf numFmtId="164" fontId="11" fillId="7" borderId="18" xfId="3" applyNumberFormat="1" applyFont="1" applyFill="1" applyBorder="1" applyAlignment="1">
      <alignment horizontal="left" vertical="center" wrapText="1"/>
    </xf>
    <xf numFmtId="164" fontId="12" fillId="9" borderId="11" xfId="2" applyNumberFormat="1" applyFont="1" applyFill="1" applyBorder="1" applyAlignment="1">
      <alignment horizontal="center" vertical="center"/>
    </xf>
    <xf numFmtId="164" fontId="12" fillId="9" borderId="50" xfId="2" applyNumberFormat="1" applyFont="1" applyFill="1" applyBorder="1" applyAlignment="1">
      <alignment horizontal="center" vertical="center" wrapText="1"/>
    </xf>
    <xf numFmtId="164" fontId="12" fillId="9" borderId="10" xfId="2" applyNumberFormat="1" applyFont="1" applyFill="1" applyBorder="1" applyAlignment="1">
      <alignment horizontal="center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AN91"/>
  <sheetViews>
    <sheetView showGridLines="0" tabSelected="1" view="pageBreakPreview" zoomScale="70" zoomScaleNormal="70" zoomScaleSheetLayoutView="70" workbookViewId="0">
      <selection activeCell="M20" sqref="M20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11.21875" style="19" customWidth="1"/>
    <col min="7" max="7" width="7.33203125" style="19" customWidth="1"/>
    <col min="8" max="8" width="12.5546875" style="19" customWidth="1"/>
    <col min="9" max="9" width="16" style="19" customWidth="1"/>
    <col min="10" max="10" width="55" style="20" customWidth="1" outlineLevel="1"/>
    <col min="11" max="12" width="4.88671875" style="17" customWidth="1"/>
    <col min="13" max="16" width="11.5546875" style="17" customWidth="1"/>
    <col min="17" max="16384" width="11.5546875" style="17"/>
  </cols>
  <sheetData>
    <row r="2" spans="3:11" ht="15.75" customHeight="1">
      <c r="C2" s="117" t="s">
        <v>81</v>
      </c>
      <c r="D2" s="117"/>
      <c r="E2" s="117"/>
      <c r="F2" s="117"/>
      <c r="G2" s="117"/>
      <c r="H2" s="117"/>
      <c r="I2" s="117"/>
      <c r="J2" s="117"/>
    </row>
    <row r="3" spans="3:11" ht="17.399999999999999" customHeight="1">
      <c r="C3" s="117"/>
      <c r="D3" s="117"/>
      <c r="E3" s="117"/>
      <c r="F3" s="117"/>
      <c r="G3" s="117"/>
      <c r="H3" s="117"/>
      <c r="I3" s="117"/>
      <c r="J3" s="117"/>
    </row>
    <row r="4" spans="3:11" ht="17.399999999999999" customHeight="1" thickBot="1">
      <c r="C4" s="51"/>
      <c r="D4" s="51"/>
      <c r="E4" s="51"/>
      <c r="F4" s="51"/>
      <c r="G4" s="51"/>
      <c r="H4" s="51"/>
      <c r="I4" s="51"/>
      <c r="J4" s="51"/>
    </row>
    <row r="5" spans="3:11" s="34" customFormat="1" ht="13.8">
      <c r="C5" s="108" t="s">
        <v>2</v>
      </c>
      <c r="D5" s="105" t="s">
        <v>3</v>
      </c>
      <c r="E5" s="130" t="s">
        <v>0</v>
      </c>
      <c r="F5" s="118" t="s">
        <v>80</v>
      </c>
      <c r="G5" s="121" t="s">
        <v>65</v>
      </c>
      <c r="H5" s="122"/>
      <c r="I5" s="122"/>
      <c r="J5" s="123"/>
      <c r="K5" s="47"/>
    </row>
    <row r="6" spans="3:11" s="34" customFormat="1" ht="13.8">
      <c r="C6" s="109"/>
      <c r="D6" s="106"/>
      <c r="E6" s="131"/>
      <c r="F6" s="119"/>
      <c r="G6" s="124"/>
      <c r="H6" s="125"/>
      <c r="I6" s="125"/>
      <c r="J6" s="126"/>
      <c r="K6" s="47"/>
    </row>
    <row r="7" spans="3:11" s="34" customFormat="1" ht="13.8">
      <c r="C7" s="109"/>
      <c r="D7" s="106"/>
      <c r="E7" s="131"/>
      <c r="F7" s="120"/>
      <c r="G7" s="127"/>
      <c r="H7" s="128"/>
      <c r="I7" s="128"/>
      <c r="J7" s="129"/>
      <c r="K7" s="47"/>
    </row>
    <row r="8" spans="3:11" s="16" customFormat="1">
      <c r="C8" s="109"/>
      <c r="D8" s="106"/>
      <c r="E8" s="131"/>
      <c r="F8" s="111" t="s">
        <v>34</v>
      </c>
      <c r="G8" s="144" t="s">
        <v>35</v>
      </c>
      <c r="H8" s="143" t="s">
        <v>78</v>
      </c>
      <c r="I8" s="143" t="s">
        <v>77</v>
      </c>
      <c r="J8" s="142" t="s">
        <v>22</v>
      </c>
      <c r="K8" s="48"/>
    </row>
    <row r="9" spans="3:11" s="16" customFormat="1">
      <c r="C9" s="109"/>
      <c r="D9" s="106"/>
      <c r="E9" s="131"/>
      <c r="F9" s="112"/>
      <c r="G9" s="114"/>
      <c r="H9" s="116"/>
      <c r="I9" s="116"/>
      <c r="J9" s="133"/>
      <c r="K9" s="48"/>
    </row>
    <row r="10" spans="3:11" s="16" customFormat="1">
      <c r="C10" s="110"/>
      <c r="D10" s="107"/>
      <c r="E10" s="132"/>
      <c r="F10" s="113"/>
      <c r="G10" s="115"/>
      <c r="H10" s="88" t="s">
        <v>76</v>
      </c>
      <c r="I10" s="88" t="s">
        <v>76</v>
      </c>
      <c r="J10" s="134"/>
      <c r="K10" s="48"/>
    </row>
    <row r="11" spans="3:11">
      <c r="C11" s="52">
        <v>1</v>
      </c>
      <c r="D11" s="53" t="s">
        <v>41</v>
      </c>
      <c r="E11" s="54"/>
      <c r="F11" s="55"/>
      <c r="G11" s="57"/>
      <c r="H11" s="58"/>
      <c r="I11" s="58"/>
      <c r="J11" s="59"/>
      <c r="K11" s="49"/>
    </row>
    <row r="12" spans="3:11">
      <c r="C12" s="52">
        <v>1.01</v>
      </c>
      <c r="D12" s="53" t="s">
        <v>73</v>
      </c>
      <c r="E12" s="54"/>
      <c r="F12" s="55"/>
      <c r="G12" s="55"/>
      <c r="H12" s="56"/>
      <c r="I12" s="56"/>
      <c r="J12" s="60"/>
      <c r="K12" s="49"/>
    </row>
    <row r="13" spans="3:11">
      <c r="C13" s="61" t="s">
        <v>12</v>
      </c>
      <c r="D13" s="62" t="s">
        <v>31</v>
      </c>
      <c r="E13" s="63" t="s">
        <v>34</v>
      </c>
      <c r="F13" s="64">
        <v>12</v>
      </c>
      <c r="G13" s="64">
        <v>2</v>
      </c>
      <c r="H13" s="65">
        <f>(7464.64+8720.174)/2</f>
        <v>8092.4070000000011</v>
      </c>
      <c r="I13" s="65">
        <f>ROUND(H13*G13*F13,2)</f>
        <v>194217.77</v>
      </c>
      <c r="J13" s="139" t="s">
        <v>68</v>
      </c>
      <c r="K13" s="49"/>
    </row>
    <row r="14" spans="3:11">
      <c r="C14" s="66" t="s">
        <v>13</v>
      </c>
      <c r="D14" s="67" t="s">
        <v>32</v>
      </c>
      <c r="E14" s="68" t="s">
        <v>34</v>
      </c>
      <c r="F14" s="69">
        <v>12</v>
      </c>
      <c r="G14" s="69">
        <v>8</v>
      </c>
      <c r="H14" s="70">
        <v>7002.0099999999993</v>
      </c>
      <c r="I14" s="70">
        <f>ROUND(H14*G14*F14,2)</f>
        <v>672192.96</v>
      </c>
      <c r="J14" s="140"/>
      <c r="K14" s="49"/>
    </row>
    <row r="15" spans="3:11">
      <c r="C15" s="71" t="s">
        <v>23</v>
      </c>
      <c r="D15" s="72" t="s">
        <v>33</v>
      </c>
      <c r="E15" s="73" t="s">
        <v>34</v>
      </c>
      <c r="F15" s="74">
        <v>12</v>
      </c>
      <c r="G15" s="74">
        <v>9</v>
      </c>
      <c r="H15" s="75">
        <v>6468.97</v>
      </c>
      <c r="I15" s="75">
        <f>ROUND(H15*G15*F15,2)</f>
        <v>698648.76</v>
      </c>
      <c r="J15" s="141"/>
      <c r="K15" s="49"/>
    </row>
    <row r="16" spans="3:11">
      <c r="C16" s="52">
        <v>1.02</v>
      </c>
      <c r="D16" s="53" t="s">
        <v>74</v>
      </c>
      <c r="E16" s="54"/>
      <c r="F16" s="55"/>
      <c r="G16" s="55"/>
      <c r="H16" s="56"/>
      <c r="I16" s="56"/>
      <c r="J16" s="76"/>
      <c r="K16" s="49"/>
    </row>
    <row r="17" spans="3:11">
      <c r="C17" s="61" t="s">
        <v>50</v>
      </c>
      <c r="D17" s="62" t="s">
        <v>36</v>
      </c>
      <c r="E17" s="63" t="s">
        <v>40</v>
      </c>
      <c r="F17" s="64">
        <v>1</v>
      </c>
      <c r="G17" s="64">
        <f>12*19</f>
        <v>228</v>
      </c>
      <c r="H17" s="65">
        <v>78</v>
      </c>
      <c r="I17" s="65">
        <f>ROUND(H17*G17*F17,2)</f>
        <v>17784</v>
      </c>
      <c r="J17" s="139" t="s">
        <v>69</v>
      </c>
      <c r="K17" s="49"/>
    </row>
    <row r="18" spans="3:11">
      <c r="C18" s="66" t="s">
        <v>51</v>
      </c>
      <c r="D18" s="67" t="s">
        <v>37</v>
      </c>
      <c r="E18" s="68" t="s">
        <v>40</v>
      </c>
      <c r="F18" s="69">
        <v>1</v>
      </c>
      <c r="G18" s="69">
        <f>12*19</f>
        <v>228</v>
      </c>
      <c r="H18" s="70">
        <v>93</v>
      </c>
      <c r="I18" s="70">
        <f>ROUND(H18*G18*F18,2)</f>
        <v>21204</v>
      </c>
      <c r="J18" s="140"/>
      <c r="K18" s="49"/>
    </row>
    <row r="19" spans="3:11">
      <c r="C19" s="66" t="s">
        <v>52</v>
      </c>
      <c r="D19" s="67" t="s">
        <v>66</v>
      </c>
      <c r="E19" s="68" t="s">
        <v>34</v>
      </c>
      <c r="F19" s="69">
        <v>12</v>
      </c>
      <c r="G19" s="69">
        <v>1</v>
      </c>
      <c r="H19" s="70">
        <v>11650</v>
      </c>
      <c r="I19" s="70">
        <f>ROUND(H19*G19*F19,2)</f>
        <v>139800</v>
      </c>
      <c r="J19" s="140"/>
      <c r="K19" s="49"/>
    </row>
    <row r="20" spans="3:11">
      <c r="C20" s="66" t="s">
        <v>53</v>
      </c>
      <c r="D20" s="67" t="s">
        <v>38</v>
      </c>
      <c r="E20" s="68" t="s">
        <v>40</v>
      </c>
      <c r="F20" s="69">
        <v>1</v>
      </c>
      <c r="G20" s="69">
        <f>12*19</f>
        <v>228</v>
      </c>
      <c r="H20" s="70">
        <v>115</v>
      </c>
      <c r="I20" s="70">
        <f>ROUND(H20*G20*F20,2)</f>
        <v>26220</v>
      </c>
      <c r="J20" s="140"/>
      <c r="K20" s="49"/>
    </row>
    <row r="21" spans="3:11">
      <c r="C21" s="71" t="s">
        <v>54</v>
      </c>
      <c r="D21" s="72" t="s">
        <v>39</v>
      </c>
      <c r="E21" s="73" t="s">
        <v>40</v>
      </c>
      <c r="F21" s="74">
        <v>1</v>
      </c>
      <c r="G21" s="74">
        <f>12*19</f>
        <v>228</v>
      </c>
      <c r="H21" s="75">
        <v>120</v>
      </c>
      <c r="I21" s="75">
        <f>ROUND(H21*G21*F21,2)</f>
        <v>27360</v>
      </c>
      <c r="J21" s="141"/>
      <c r="K21" s="49"/>
    </row>
    <row r="22" spans="3:11">
      <c r="C22" s="52">
        <v>1.03</v>
      </c>
      <c r="D22" s="53" t="s">
        <v>42</v>
      </c>
      <c r="E22" s="54"/>
      <c r="F22" s="55"/>
      <c r="G22" s="55"/>
      <c r="H22" s="56"/>
      <c r="I22" s="56"/>
      <c r="J22" s="76"/>
      <c r="K22" s="49"/>
    </row>
    <row r="23" spans="3:11" ht="41.4">
      <c r="C23" s="77" t="s">
        <v>55</v>
      </c>
      <c r="D23" s="78" t="s">
        <v>43</v>
      </c>
      <c r="E23" s="54" t="s">
        <v>34</v>
      </c>
      <c r="F23" s="55">
        <v>12</v>
      </c>
      <c r="G23" s="55">
        <v>19</v>
      </c>
      <c r="H23" s="56">
        <v>530</v>
      </c>
      <c r="I23" s="56">
        <f>ROUND(H23*G23*F23,2)</f>
        <v>120840</v>
      </c>
      <c r="J23" s="79" t="s">
        <v>67</v>
      </c>
      <c r="K23" s="49"/>
    </row>
    <row r="24" spans="3:11">
      <c r="C24" s="52">
        <v>1.04</v>
      </c>
      <c r="D24" s="53" t="s">
        <v>72</v>
      </c>
      <c r="E24" s="54"/>
      <c r="F24" s="55"/>
      <c r="G24" s="55"/>
      <c r="H24" s="56"/>
      <c r="I24" s="56"/>
      <c r="J24" s="76"/>
      <c r="K24" s="49"/>
    </row>
    <row r="25" spans="3:11">
      <c r="C25" s="61" t="s">
        <v>56</v>
      </c>
      <c r="D25" s="62" t="s">
        <v>44</v>
      </c>
      <c r="E25" s="63" t="s">
        <v>34</v>
      </c>
      <c r="F25" s="64">
        <v>12</v>
      </c>
      <c r="G25" s="64">
        <v>19</v>
      </c>
      <c r="H25" s="65">
        <v>41.6</v>
      </c>
      <c r="I25" s="65">
        <f>ROUND(H25*G25*F25,2)</f>
        <v>9484.7999999999993</v>
      </c>
      <c r="J25" s="139" t="s">
        <v>71</v>
      </c>
      <c r="K25" s="49"/>
    </row>
    <row r="26" spans="3:11">
      <c r="C26" s="66" t="s">
        <v>57</v>
      </c>
      <c r="D26" s="67" t="s">
        <v>45</v>
      </c>
      <c r="E26" s="68" t="s">
        <v>34</v>
      </c>
      <c r="F26" s="69">
        <v>12</v>
      </c>
      <c r="G26" s="69">
        <v>19</v>
      </c>
      <c r="H26" s="70">
        <v>28.5</v>
      </c>
      <c r="I26" s="70">
        <f>ROUND(H26*G26*F26,2)</f>
        <v>6498</v>
      </c>
      <c r="J26" s="140"/>
      <c r="K26" s="49"/>
    </row>
    <row r="27" spans="3:11">
      <c r="C27" s="66" t="s">
        <v>58</v>
      </c>
      <c r="D27" s="67" t="s">
        <v>46</v>
      </c>
      <c r="E27" s="68" t="s">
        <v>34</v>
      </c>
      <c r="F27" s="69">
        <v>12</v>
      </c>
      <c r="G27" s="69">
        <v>19</v>
      </c>
      <c r="H27" s="70">
        <v>15.6</v>
      </c>
      <c r="I27" s="70">
        <f>ROUND(H27*G27*F27,2)</f>
        <v>3556.8</v>
      </c>
      <c r="J27" s="140"/>
      <c r="K27" s="49"/>
    </row>
    <row r="28" spans="3:11">
      <c r="C28" s="66" t="s">
        <v>59</v>
      </c>
      <c r="D28" s="67" t="s">
        <v>47</v>
      </c>
      <c r="E28" s="68" t="s">
        <v>34</v>
      </c>
      <c r="F28" s="69">
        <v>12</v>
      </c>
      <c r="G28" s="69">
        <v>19</v>
      </c>
      <c r="H28" s="70">
        <v>22.7</v>
      </c>
      <c r="I28" s="70">
        <f>ROUND(H28*G28*F28,2)</f>
        <v>5175.6000000000004</v>
      </c>
      <c r="J28" s="140"/>
      <c r="K28" s="49"/>
    </row>
    <row r="29" spans="3:11">
      <c r="C29" s="71" t="s">
        <v>60</v>
      </c>
      <c r="D29" s="72" t="s">
        <v>48</v>
      </c>
      <c r="E29" s="73" t="s">
        <v>34</v>
      </c>
      <c r="F29" s="74">
        <v>12</v>
      </c>
      <c r="G29" s="74">
        <v>19</v>
      </c>
      <c r="H29" s="75">
        <v>25.6</v>
      </c>
      <c r="I29" s="75">
        <f>ROUND(H29*G29*F29,2)</f>
        <v>5836.8</v>
      </c>
      <c r="J29" s="141"/>
      <c r="K29" s="49"/>
    </row>
    <row r="30" spans="3:11" ht="15.6">
      <c r="C30" s="35" t="s">
        <v>61</v>
      </c>
      <c r="D30" s="21" t="s">
        <v>1</v>
      </c>
      <c r="E30" s="36"/>
      <c r="F30" s="40"/>
      <c r="G30" s="40"/>
      <c r="H30" s="41"/>
      <c r="I30" s="42">
        <f>SUM(I13:I29)</f>
        <v>1948819.4900000002</v>
      </c>
      <c r="J30" s="43"/>
      <c r="K30" s="50"/>
    </row>
    <row r="31" spans="3:11" ht="15.6">
      <c r="C31" s="35" t="s">
        <v>62</v>
      </c>
      <c r="D31" s="21" t="s">
        <v>49</v>
      </c>
      <c r="E31" s="36"/>
      <c r="F31" s="22"/>
      <c r="G31" s="22"/>
      <c r="H31" s="23"/>
      <c r="I31" s="39"/>
      <c r="J31" s="24"/>
      <c r="K31" s="50"/>
    </row>
    <row r="32" spans="3:11" ht="15.6">
      <c r="C32" s="35" t="s">
        <v>63</v>
      </c>
      <c r="D32" s="21" t="s">
        <v>5</v>
      </c>
      <c r="E32" s="36"/>
      <c r="F32" s="22"/>
      <c r="G32" s="22"/>
      <c r="H32" s="38">
        <v>0.12</v>
      </c>
      <c r="I32" s="39">
        <f>ROUND(I30*H32,2)</f>
        <v>233858.34</v>
      </c>
      <c r="J32" s="79" t="s">
        <v>82</v>
      </c>
      <c r="K32" s="50"/>
    </row>
    <row r="33" spans="3:11" ht="15.6">
      <c r="C33" s="35" t="s">
        <v>6</v>
      </c>
      <c r="D33" s="21" t="s">
        <v>64</v>
      </c>
      <c r="E33" s="36"/>
      <c r="F33" s="22"/>
      <c r="G33" s="22"/>
      <c r="H33" s="23"/>
      <c r="I33" s="39">
        <f>SUM(I30:I32)</f>
        <v>2182677.83</v>
      </c>
      <c r="J33" s="24"/>
      <c r="K33" s="50"/>
    </row>
    <row r="34" spans="3:11" ht="15.6" thickBot="1">
      <c r="C34" s="80" t="s">
        <v>7</v>
      </c>
      <c r="D34" s="81" t="s">
        <v>8</v>
      </c>
      <c r="E34" s="82"/>
      <c r="F34" s="83"/>
      <c r="G34" s="87"/>
      <c r="H34" s="85">
        <v>0.18</v>
      </c>
      <c r="I34" s="84">
        <f>ROUND(I33*H34,2)</f>
        <v>392882.01</v>
      </c>
      <c r="J34" s="86"/>
      <c r="K34" s="50"/>
    </row>
    <row r="35" spans="3:11" ht="33" customHeight="1" thickBot="1">
      <c r="C35" s="26" t="s">
        <v>9</v>
      </c>
      <c r="D35" s="27" t="s">
        <v>10</v>
      </c>
      <c r="E35" s="37"/>
      <c r="F35" s="28"/>
      <c r="G35" s="31"/>
      <c r="H35" s="29"/>
      <c r="I35" s="44">
        <f>SUM(I33:I34)</f>
        <v>2575559.84</v>
      </c>
      <c r="J35" s="30"/>
      <c r="K35" s="50"/>
    </row>
    <row r="36" spans="3:11">
      <c r="D36" s="32"/>
      <c r="K36" s="25"/>
    </row>
    <row r="37" spans="3:11">
      <c r="D37" s="32"/>
      <c r="K37" s="25"/>
    </row>
    <row r="38" spans="3:11" ht="15.6" thickBot="1">
      <c r="D38" s="32"/>
    </row>
    <row r="39" spans="3:11" ht="28.2" customHeight="1">
      <c r="D39" s="33"/>
      <c r="E39" s="135" t="s">
        <v>75</v>
      </c>
      <c r="F39" s="136"/>
      <c r="G39" s="95" t="str">
        <f t="shared" ref="G39" si="0">G5</f>
        <v>Seguridad &amp; Protección “ELITE” S.R.L.</v>
      </c>
      <c r="H39" s="96"/>
      <c r="I39" s="96"/>
      <c r="J39" s="97"/>
      <c r="K39" s="49"/>
    </row>
    <row r="40" spans="3:11" ht="28.2" customHeight="1">
      <c r="D40" s="33"/>
      <c r="E40" s="137"/>
      <c r="F40" s="138"/>
      <c r="G40" s="98"/>
      <c r="H40" s="99"/>
      <c r="I40" s="99"/>
      <c r="J40" s="100"/>
      <c r="K40" s="49"/>
    </row>
    <row r="41" spans="3:11" ht="15" customHeight="1">
      <c r="E41" s="101" t="s">
        <v>24</v>
      </c>
      <c r="F41" s="102"/>
      <c r="G41" s="89" t="s">
        <v>30</v>
      </c>
      <c r="H41" s="90"/>
      <c r="I41" s="90"/>
      <c r="J41" s="91"/>
      <c r="K41" s="49"/>
    </row>
    <row r="42" spans="3:11">
      <c r="E42" s="101" t="s">
        <v>25</v>
      </c>
      <c r="F42" s="102"/>
      <c r="G42" s="89" t="s">
        <v>28</v>
      </c>
      <c r="H42" s="90"/>
      <c r="I42" s="90"/>
      <c r="J42" s="91"/>
      <c r="K42" s="49"/>
    </row>
    <row r="43" spans="3:11" ht="15" customHeight="1">
      <c r="E43" s="101" t="s">
        <v>27</v>
      </c>
      <c r="F43" s="102"/>
      <c r="G43" s="89" t="s">
        <v>29</v>
      </c>
      <c r="H43" s="90"/>
      <c r="I43" s="90"/>
      <c r="J43" s="91"/>
      <c r="K43" s="49"/>
    </row>
    <row r="44" spans="3:11" ht="30.6" customHeight="1">
      <c r="E44" s="101" t="s">
        <v>26</v>
      </c>
      <c r="F44" s="102"/>
      <c r="G44" s="89" t="s">
        <v>28</v>
      </c>
      <c r="H44" s="90"/>
      <c r="I44" s="90"/>
      <c r="J44" s="91"/>
      <c r="K44" s="49"/>
    </row>
    <row r="45" spans="3:11" ht="232.5" customHeight="1" thickBot="1">
      <c r="E45" s="103" t="s">
        <v>79</v>
      </c>
      <c r="F45" s="104"/>
      <c r="G45" s="92" t="s">
        <v>70</v>
      </c>
      <c r="H45" s="93"/>
      <c r="I45" s="93"/>
      <c r="J45" s="94"/>
      <c r="K45" s="49"/>
    </row>
    <row r="46" spans="3:11">
      <c r="G46" s="45"/>
      <c r="H46" s="45"/>
      <c r="I46" s="45"/>
      <c r="J46" s="46"/>
    </row>
    <row r="59" spans="8:8">
      <c r="H59" s="19" t="s">
        <v>11</v>
      </c>
    </row>
    <row r="82" spans="8:9">
      <c r="I82" s="19" t="s">
        <v>11</v>
      </c>
    </row>
    <row r="91" spans="8:9">
      <c r="H91" s="19" t="s">
        <v>11</v>
      </c>
    </row>
  </sheetData>
  <mergeCells count="26">
    <mergeCell ref="J25:J29"/>
    <mergeCell ref="J17:J21"/>
    <mergeCell ref="J13:J15"/>
    <mergeCell ref="C2:J3"/>
    <mergeCell ref="E39:F40"/>
    <mergeCell ref="E41:F41"/>
    <mergeCell ref="E42:F42"/>
    <mergeCell ref="E43:F43"/>
    <mergeCell ref="G39:J40"/>
    <mergeCell ref="G41:J41"/>
    <mergeCell ref="G42:J42"/>
    <mergeCell ref="D5:D10"/>
    <mergeCell ref="C5:C10"/>
    <mergeCell ref="F8:F10"/>
    <mergeCell ref="F5:F7"/>
    <mergeCell ref="E5:E10"/>
    <mergeCell ref="G8:G10"/>
    <mergeCell ref="H8:H9"/>
    <mergeCell ref="I8:I9"/>
    <mergeCell ref="J8:J10"/>
    <mergeCell ref="G5:J7"/>
    <mergeCell ref="E44:F44"/>
    <mergeCell ref="E45:F45"/>
    <mergeCell ref="G45:J45"/>
    <mergeCell ref="G44:J44"/>
    <mergeCell ref="G43:J43"/>
  </mergeCells>
  <conditionalFormatting sqref="J13">
    <cfRule type="cellIs" dxfId="9" priority="41" operator="lessThan">
      <formula>-0.11</formula>
    </cfRule>
    <cfRule type="cellIs" dxfId="8" priority="42" operator="greaterThan">
      <formula>0.11</formula>
    </cfRule>
  </conditionalFormatting>
  <conditionalFormatting sqref="J17">
    <cfRule type="cellIs" dxfId="7" priority="39" operator="lessThan">
      <formula>-0.11</formula>
    </cfRule>
    <cfRule type="cellIs" dxfId="6" priority="40" operator="greaterThan">
      <formula>0.11</formula>
    </cfRule>
  </conditionalFormatting>
  <conditionalFormatting sqref="J23">
    <cfRule type="cellIs" dxfId="5" priority="37" operator="lessThan">
      <formula>-0.11</formula>
    </cfRule>
    <cfRule type="cellIs" dxfId="4" priority="38" operator="greaterThan">
      <formula>0.11</formula>
    </cfRule>
  </conditionalFormatting>
  <conditionalFormatting sqref="J25">
    <cfRule type="cellIs" dxfId="3" priority="35" operator="lessThan">
      <formula>-0.11</formula>
    </cfRule>
    <cfRule type="cellIs" dxfId="2" priority="36" operator="greaterThan">
      <formula>0.11</formula>
    </cfRule>
  </conditionalFormatting>
  <conditionalFormatting sqref="J32">
    <cfRule type="cellIs" dxfId="1" priority="1" operator="lessThan">
      <formula>-0.11</formula>
    </cfRule>
    <cfRule type="cellIs" dxfId="0" priority="2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73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DE2F39CD-807C-4FCC-8A19-0460C5A6A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2024-06-14T15:33:10Z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