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D:\Dhar Solution 2024\01. OHLA\"/>
    </mc:Choice>
  </mc:AlternateContent>
  <xr:revisionPtr revIDLastSave="0" documentId="13_ncr:1_{0D0AD632-76B0-4EBB-80CC-DFFBDB3D4F30}" xr6:coauthVersionLast="36" xr6:coauthVersionMax="47" xr10:uidLastSave="{00000000-0000-0000-0000-000000000000}"/>
  <bookViews>
    <workbookView xWindow="0" yWindow="0" windowWidth="16410" windowHeight="6525" xr2:uid="{00000000-000D-0000-FFFF-FFFF00000000}"/>
  </bookViews>
  <sheets>
    <sheet name="Seg.Vig.Privada-Rio Lacramarca" sheetId="2" r:id="rId1"/>
  </sheets>
  <definedNames>
    <definedName name="_xlnm.Print_Area" localSheetId="0">'Seg.Vig.Privada-Rio Lacramarca'!$A$1:$H$30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2" l="1"/>
  <c r="F9" i="2"/>
  <c r="F8" i="2"/>
  <c r="G24" i="2" l="1"/>
  <c r="G23" i="2"/>
  <c r="G22" i="2"/>
  <c r="G21" i="2"/>
  <c r="G20" i="2"/>
  <c r="G15" i="2"/>
  <c r="H19" i="2" l="1"/>
  <c r="G18" i="2"/>
  <c r="H17" i="2" s="1"/>
  <c r="G16" i="2"/>
  <c r="G14" i="2"/>
  <c r="G13" i="2"/>
  <c r="G12" i="2"/>
  <c r="G10" i="2"/>
  <c r="G9" i="2"/>
  <c r="G8" i="2"/>
  <c r="H7" i="2" l="1"/>
  <c r="H11" i="2"/>
  <c r="H25" i="2" l="1"/>
  <c r="H27" i="2" l="1"/>
  <c r="H26" i="2"/>
  <c r="H28" i="2" s="1"/>
  <c r="H29" i="2" s="1"/>
  <c r="H30" i="2" s="1"/>
</calcChain>
</file>

<file path=xl/sharedStrings.xml><?xml version="1.0" encoding="utf-8"?>
<sst xmlns="http://schemas.openxmlformats.org/spreadsheetml/2006/main" count="80" uniqueCount="64">
  <si>
    <t>Ítem</t>
  </si>
  <si>
    <t>Descripción</t>
  </si>
  <si>
    <t>Unidad</t>
  </si>
  <si>
    <t xml:space="preserve">Cantidad </t>
  </si>
  <si>
    <t>Meses</t>
  </si>
  <si>
    <t>Parcial S/</t>
  </si>
  <si>
    <t>Total S/</t>
  </si>
  <si>
    <t>A</t>
  </si>
  <si>
    <t>B</t>
  </si>
  <si>
    <t>D</t>
  </si>
  <si>
    <t>D.1</t>
  </si>
  <si>
    <t>D.2</t>
  </si>
  <si>
    <t>D.3</t>
  </si>
  <si>
    <t>F</t>
  </si>
  <si>
    <t>G</t>
  </si>
  <si>
    <t>H</t>
  </si>
  <si>
    <t>I</t>
  </si>
  <si>
    <t>J</t>
  </si>
  <si>
    <t xml:space="preserve">SUBTOTAL </t>
  </si>
  <si>
    <t>TOTAL</t>
  </si>
  <si>
    <t>H-M</t>
  </si>
  <si>
    <t>Glb.</t>
  </si>
  <si>
    <t>IGV</t>
  </si>
  <si>
    <t>PLAZO</t>
  </si>
  <si>
    <t>ESTRUCTURA DE COSTOS</t>
  </si>
  <si>
    <t xml:space="preserve"> </t>
  </si>
  <si>
    <t>C</t>
  </si>
  <si>
    <t>SERVICIO DE SEGURIDAD Y VIGILANCIA PRIVADA - RÍO LACRAMARCA</t>
  </si>
  <si>
    <t>365 Días calendarios</t>
  </si>
  <si>
    <t>Supervisor</t>
  </si>
  <si>
    <t>RECURSOS Y EQUIPOS</t>
  </si>
  <si>
    <t>A.1</t>
  </si>
  <si>
    <t>A.2</t>
  </si>
  <si>
    <t>A.3</t>
  </si>
  <si>
    <t>EPP'S y Señalética</t>
  </si>
  <si>
    <t>Uniforme</t>
  </si>
  <si>
    <t>B.1</t>
  </si>
  <si>
    <t>B.2</t>
  </si>
  <si>
    <t>B.4</t>
  </si>
  <si>
    <t>B.5</t>
  </si>
  <si>
    <t>B.3</t>
  </si>
  <si>
    <t>ALIMENTACION</t>
  </si>
  <si>
    <t>Alimentación del Personal</t>
  </si>
  <si>
    <t>Seguros</t>
  </si>
  <si>
    <t>Póliza SCTR Salud</t>
  </si>
  <si>
    <t>Póliza SCTR Pensión</t>
  </si>
  <si>
    <t>Vida Ley</t>
  </si>
  <si>
    <t>Seguro de Responsabilidad Civil</t>
  </si>
  <si>
    <t>Poliza de deshonestidad</t>
  </si>
  <si>
    <t>D.4</t>
  </si>
  <si>
    <t>D.5</t>
  </si>
  <si>
    <t>C.1</t>
  </si>
  <si>
    <t>SEG. VIG. PRIV.</t>
  </si>
  <si>
    <t>EQUIPO DE SEGURIDAD Y VIGILANCIA</t>
  </si>
  <si>
    <t>Agentes con arma</t>
  </si>
  <si>
    <t>Agentes sin arma</t>
  </si>
  <si>
    <t>Equipamientos (materiales, herramientas de campo)</t>
  </si>
  <si>
    <t>GPS, equipos informaticos, mobiliario, impresiones</t>
  </si>
  <si>
    <t>Camioneta 4x4 (incluye combustible y mantenimiento)</t>
  </si>
  <si>
    <t>E</t>
  </si>
  <si>
    <t>COSTO DIRECTO</t>
  </si>
  <si>
    <t>GASTOS GENERALES Y FINANCIEROS (15%E)</t>
  </si>
  <si>
    <t>UTILIDAD (10%E)</t>
  </si>
  <si>
    <t>Costo 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</si>
</sst>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&quot;\ 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indent="1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4" fontId="1" fillId="0" borderId="1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4" fontId="1" fillId="0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4" fontId="1" fillId="0" borderId="2" xfId="0" applyNumberFormat="1" applyFont="1" applyBorder="1" applyAlignment="1">
      <alignment horizontal="left"/>
    </xf>
    <xf numFmtId="164" fontId="1" fillId="0" borderId="0" xfId="0" applyNumberFormat="1" applyFont="1"/>
    <xf numFmtId="164" fontId="1" fillId="0" borderId="1" xfId="0" applyNumberFormat="1" applyFont="1" applyBorder="1"/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/>
    <xf numFmtId="4" fontId="2" fillId="0" borderId="2" xfId="0" applyNumberFormat="1" applyFont="1" applyBorder="1" applyAlignment="1">
      <alignment horizontal="left"/>
    </xf>
    <xf numFmtId="4" fontId="2" fillId="0" borderId="3" xfId="0" applyNumberFormat="1" applyFont="1" applyBorder="1" applyAlignment="1">
      <alignment horizontal="left"/>
    </xf>
    <xf numFmtId="4" fontId="2" fillId="0" borderId="4" xfId="0" applyNumberFormat="1" applyFont="1" applyBorder="1" applyAlignment="1">
      <alignment horizontal="left"/>
    </xf>
    <xf numFmtId="4" fontId="2" fillId="3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C39E4-3AE8-4056-803C-2C3B17C13503}">
  <dimension ref="A1:M30"/>
  <sheetViews>
    <sheetView tabSelected="1" view="pageBreakPreview" topLeftCell="A12" zoomScale="92" zoomScaleNormal="85" zoomScaleSheetLayoutView="85" workbookViewId="0">
      <selection activeCell="O4" sqref="O4"/>
    </sheetView>
  </sheetViews>
  <sheetFormatPr baseColWidth="10" defaultColWidth="11.5703125" defaultRowHeight="16.5" x14ac:dyDescent="0.3"/>
  <cols>
    <col min="1" max="1" width="8" style="2" customWidth="1"/>
    <col min="2" max="2" width="51.5703125" style="1" customWidth="1"/>
    <col min="3" max="3" width="11.5703125" style="9"/>
    <col min="4" max="6" width="11.5703125" style="7"/>
    <col min="7" max="7" width="11.5703125" style="9"/>
    <col min="8" max="8" width="13.42578125" style="1" bestFit="1" customWidth="1"/>
    <col min="9" max="16384" width="11.5703125" style="1"/>
  </cols>
  <sheetData>
    <row r="1" spans="1:9" x14ac:dyDescent="0.3">
      <c r="A1" s="26" t="s">
        <v>24</v>
      </c>
      <c r="B1" s="26"/>
      <c r="C1" s="26"/>
      <c r="D1" s="26"/>
      <c r="E1" s="26"/>
      <c r="F1" s="26"/>
      <c r="G1" s="26"/>
      <c r="H1" s="26"/>
      <c r="I1" s="7" t="s">
        <v>25</v>
      </c>
    </row>
    <row r="2" spans="1:9" ht="38.25" customHeight="1" x14ac:dyDescent="0.3">
      <c r="A2" s="27" t="s">
        <v>27</v>
      </c>
      <c r="B2" s="27"/>
      <c r="C2" s="27"/>
      <c r="D2" s="27"/>
      <c r="E2" s="27"/>
      <c r="F2" s="27"/>
      <c r="G2" s="27"/>
      <c r="H2" s="27"/>
    </row>
    <row r="4" spans="1:9" x14ac:dyDescent="0.3">
      <c r="A4" s="4" t="s">
        <v>23</v>
      </c>
      <c r="B4" s="4" t="s">
        <v>28</v>
      </c>
      <c r="C4" s="8"/>
      <c r="D4" s="10"/>
      <c r="E4" s="10"/>
      <c r="F4" s="10"/>
      <c r="G4" s="8"/>
      <c r="H4" s="5"/>
    </row>
    <row r="5" spans="1:9" x14ac:dyDescent="0.3">
      <c r="A5" s="4" t="s">
        <v>52</v>
      </c>
      <c r="B5" s="5"/>
      <c r="C5" s="8"/>
      <c r="D5" s="10"/>
      <c r="E5" s="10"/>
      <c r="F5" s="10"/>
      <c r="G5" s="8"/>
      <c r="H5" s="5"/>
    </row>
    <row r="6" spans="1:9" x14ac:dyDescent="0.3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63</v>
      </c>
      <c r="G6" s="6" t="s">
        <v>5</v>
      </c>
      <c r="H6" s="6" t="s">
        <v>6</v>
      </c>
    </row>
    <row r="7" spans="1:9" x14ac:dyDescent="0.3">
      <c r="A7" s="15" t="s">
        <v>7</v>
      </c>
      <c r="B7" s="28" t="s">
        <v>53</v>
      </c>
      <c r="C7" s="28"/>
      <c r="D7" s="28"/>
      <c r="E7" s="28"/>
      <c r="F7" s="28"/>
      <c r="G7" s="28"/>
      <c r="H7" s="20">
        <f>+G8+G9+G10</f>
        <v>1218432</v>
      </c>
    </row>
    <row r="8" spans="1:9" x14ac:dyDescent="0.3">
      <c r="A8" s="3" t="s">
        <v>31</v>
      </c>
      <c r="B8" s="11" t="s">
        <v>29</v>
      </c>
      <c r="C8" s="12" t="s">
        <v>20</v>
      </c>
      <c r="D8" s="13">
        <v>1</v>
      </c>
      <c r="E8" s="13">
        <v>12</v>
      </c>
      <c r="F8" s="13">
        <f>+(5000*1.52)</f>
        <v>7600</v>
      </c>
      <c r="G8" s="12">
        <f>D8*E8*F8</f>
        <v>91200</v>
      </c>
      <c r="H8" s="19"/>
    </row>
    <row r="9" spans="1:9" x14ac:dyDescent="0.3">
      <c r="A9" s="3" t="s">
        <v>32</v>
      </c>
      <c r="B9" s="14" t="s">
        <v>54</v>
      </c>
      <c r="C9" s="12" t="s">
        <v>20</v>
      </c>
      <c r="D9" s="13">
        <v>7</v>
      </c>
      <c r="E9" s="13">
        <v>12</v>
      </c>
      <c r="F9" s="13">
        <f>+(3800*1.52)</f>
        <v>5776</v>
      </c>
      <c r="G9" s="12">
        <f>D9*E9*F9</f>
        <v>485184</v>
      </c>
      <c r="H9" s="19"/>
    </row>
    <row r="10" spans="1:9" x14ac:dyDescent="0.3">
      <c r="A10" s="3" t="s">
        <v>33</v>
      </c>
      <c r="B10" s="14" t="s">
        <v>55</v>
      </c>
      <c r="C10" s="12" t="s">
        <v>20</v>
      </c>
      <c r="D10" s="13">
        <v>11</v>
      </c>
      <c r="E10" s="13">
        <v>12</v>
      </c>
      <c r="F10" s="13">
        <f>+(3200*1.52)</f>
        <v>4864</v>
      </c>
      <c r="G10" s="12">
        <f>D10*E10*F10</f>
        <v>642048</v>
      </c>
      <c r="H10" s="19"/>
    </row>
    <row r="11" spans="1:9" x14ac:dyDescent="0.3">
      <c r="A11" s="15" t="s">
        <v>8</v>
      </c>
      <c r="B11" s="25" t="s">
        <v>30</v>
      </c>
      <c r="C11" s="25"/>
      <c r="D11" s="25"/>
      <c r="E11" s="25"/>
      <c r="F11" s="25"/>
      <c r="G11" s="25"/>
      <c r="H11" s="20">
        <f>+G12+G13+G15+G16+G14</f>
        <v>472800</v>
      </c>
    </row>
    <row r="12" spans="1:9" x14ac:dyDescent="0.3">
      <c r="A12" s="3" t="s">
        <v>36</v>
      </c>
      <c r="B12" s="11" t="s">
        <v>56</v>
      </c>
      <c r="C12" s="12" t="s">
        <v>21</v>
      </c>
      <c r="D12" s="13">
        <v>1</v>
      </c>
      <c r="E12" s="13">
        <v>12</v>
      </c>
      <c r="F12" s="13">
        <v>6000</v>
      </c>
      <c r="G12" s="12">
        <f>D12*E12*F12</f>
        <v>72000</v>
      </c>
      <c r="H12" s="19"/>
    </row>
    <row r="13" spans="1:9" x14ac:dyDescent="0.3">
      <c r="A13" s="3" t="s">
        <v>37</v>
      </c>
      <c r="B13" s="11" t="s">
        <v>57</v>
      </c>
      <c r="C13" s="12" t="s">
        <v>21</v>
      </c>
      <c r="D13" s="13">
        <v>1</v>
      </c>
      <c r="E13" s="13">
        <v>12</v>
      </c>
      <c r="F13" s="13">
        <v>6000</v>
      </c>
      <c r="G13" s="12">
        <f>D13*E13*F13</f>
        <v>72000</v>
      </c>
    </row>
    <row r="14" spans="1:9" x14ac:dyDescent="0.3">
      <c r="A14" s="3" t="s">
        <v>40</v>
      </c>
      <c r="B14" s="11" t="s">
        <v>58</v>
      </c>
      <c r="C14" s="12" t="s">
        <v>2</v>
      </c>
      <c r="D14" s="13">
        <v>1</v>
      </c>
      <c r="E14" s="13">
        <v>12</v>
      </c>
      <c r="F14" s="13">
        <v>6500</v>
      </c>
      <c r="G14" s="12">
        <f>D14*E14*F14</f>
        <v>78000</v>
      </c>
      <c r="H14" s="19"/>
    </row>
    <row r="15" spans="1:9" x14ac:dyDescent="0.3">
      <c r="A15" s="3" t="s">
        <v>38</v>
      </c>
      <c r="B15" s="17" t="s">
        <v>34</v>
      </c>
      <c r="C15" s="12" t="s">
        <v>21</v>
      </c>
      <c r="D15" s="13">
        <v>19</v>
      </c>
      <c r="E15" s="13">
        <v>12</v>
      </c>
      <c r="F15" s="13">
        <v>500</v>
      </c>
      <c r="G15" s="12">
        <f>D15*E15*F15</f>
        <v>114000</v>
      </c>
      <c r="H15" s="19"/>
    </row>
    <row r="16" spans="1:9" x14ac:dyDescent="0.3">
      <c r="A16" s="3" t="s">
        <v>39</v>
      </c>
      <c r="B16" s="1" t="s">
        <v>35</v>
      </c>
      <c r="C16" s="12" t="s">
        <v>21</v>
      </c>
      <c r="D16" s="13">
        <v>19</v>
      </c>
      <c r="E16" s="13">
        <v>12</v>
      </c>
      <c r="F16" s="13">
        <v>600</v>
      </c>
      <c r="G16" s="12">
        <f>D16*E16*F16</f>
        <v>136800</v>
      </c>
      <c r="H16" s="19"/>
    </row>
    <row r="17" spans="1:13" x14ac:dyDescent="0.3">
      <c r="A17" s="15" t="s">
        <v>26</v>
      </c>
      <c r="B17" s="25" t="s">
        <v>41</v>
      </c>
      <c r="C17" s="25"/>
      <c r="D17" s="25"/>
      <c r="E17" s="25"/>
      <c r="F17" s="25"/>
      <c r="G17" s="25"/>
      <c r="H17" s="21">
        <f>+G18</f>
        <v>273600</v>
      </c>
    </row>
    <row r="18" spans="1:13" x14ac:dyDescent="0.3">
      <c r="A18" s="3" t="s">
        <v>51</v>
      </c>
      <c r="B18" s="17" t="s">
        <v>42</v>
      </c>
      <c r="C18" s="12" t="s">
        <v>20</v>
      </c>
      <c r="D18" s="13">
        <v>19</v>
      </c>
      <c r="E18" s="13">
        <v>12</v>
      </c>
      <c r="F18" s="13">
        <v>1200</v>
      </c>
      <c r="G18" s="12">
        <f>D18*E18*F18</f>
        <v>273600</v>
      </c>
      <c r="H18" s="19"/>
      <c r="J18" s="1" t="s">
        <v>25</v>
      </c>
      <c r="K18" s="1" t="s">
        <v>25</v>
      </c>
      <c r="L18" s="1" t="s">
        <v>25</v>
      </c>
      <c r="M18" s="1" t="s">
        <v>25</v>
      </c>
    </row>
    <row r="19" spans="1:13" x14ac:dyDescent="0.3">
      <c r="A19" s="15" t="s">
        <v>9</v>
      </c>
      <c r="B19" s="25" t="s">
        <v>43</v>
      </c>
      <c r="C19" s="25"/>
      <c r="D19" s="25"/>
      <c r="E19" s="25"/>
      <c r="F19" s="25"/>
      <c r="G19" s="25"/>
      <c r="H19" s="21">
        <f>+G20+G21+G22+G23+G24</f>
        <v>427800</v>
      </c>
    </row>
    <row r="20" spans="1:13" x14ac:dyDescent="0.3">
      <c r="A20" s="3" t="s">
        <v>10</v>
      </c>
      <c r="B20" s="11" t="s">
        <v>44</v>
      </c>
      <c r="C20" s="12" t="s">
        <v>21</v>
      </c>
      <c r="D20" s="13">
        <v>19</v>
      </c>
      <c r="E20" s="13">
        <v>12</v>
      </c>
      <c r="F20" s="12">
        <v>450</v>
      </c>
      <c r="G20" s="12">
        <f t="shared" ref="G20:G24" si="0">D20*E20*F20</f>
        <v>102600</v>
      </c>
      <c r="H20" s="19"/>
    </row>
    <row r="21" spans="1:13" x14ac:dyDescent="0.3">
      <c r="A21" s="3" t="s">
        <v>11</v>
      </c>
      <c r="B21" s="11" t="s">
        <v>45</v>
      </c>
      <c r="C21" s="12" t="s">
        <v>21</v>
      </c>
      <c r="D21" s="13">
        <v>19</v>
      </c>
      <c r="E21" s="13">
        <v>12</v>
      </c>
      <c r="F21" s="12">
        <v>450</v>
      </c>
      <c r="G21" s="12">
        <f t="shared" si="0"/>
        <v>102600</v>
      </c>
      <c r="H21" s="19"/>
    </row>
    <row r="22" spans="1:13" x14ac:dyDescent="0.3">
      <c r="A22" s="3" t="s">
        <v>12</v>
      </c>
      <c r="B22" s="11" t="s">
        <v>46</v>
      </c>
      <c r="C22" s="12" t="s">
        <v>21</v>
      </c>
      <c r="D22" s="13">
        <v>19</v>
      </c>
      <c r="E22" s="13">
        <v>12</v>
      </c>
      <c r="F22" s="12">
        <v>450</v>
      </c>
      <c r="G22" s="12">
        <f t="shared" si="0"/>
        <v>102600</v>
      </c>
      <c r="H22" s="19"/>
    </row>
    <row r="23" spans="1:13" x14ac:dyDescent="0.3">
      <c r="A23" s="3" t="s">
        <v>49</v>
      </c>
      <c r="B23" s="11" t="s">
        <v>47</v>
      </c>
      <c r="C23" s="12" t="s">
        <v>21</v>
      </c>
      <c r="D23" s="13">
        <v>1</v>
      </c>
      <c r="E23" s="13">
        <v>12</v>
      </c>
      <c r="F23" s="12">
        <v>5000</v>
      </c>
      <c r="G23" s="12">
        <f t="shared" si="0"/>
        <v>60000</v>
      </c>
      <c r="H23" s="19"/>
    </row>
    <row r="24" spans="1:13" x14ac:dyDescent="0.3">
      <c r="A24" s="3" t="s">
        <v>50</v>
      </c>
      <c r="B24" s="11" t="s">
        <v>48</v>
      </c>
      <c r="C24" s="12" t="s">
        <v>21</v>
      </c>
      <c r="D24" s="13">
        <v>1</v>
      </c>
      <c r="E24" s="13">
        <v>12</v>
      </c>
      <c r="F24" s="12">
        <v>5000</v>
      </c>
      <c r="G24" s="12">
        <f t="shared" si="0"/>
        <v>60000</v>
      </c>
      <c r="H24" s="19"/>
    </row>
    <row r="25" spans="1:13" x14ac:dyDescent="0.3">
      <c r="A25" s="16" t="s">
        <v>59</v>
      </c>
      <c r="B25" s="22" t="s">
        <v>60</v>
      </c>
      <c r="C25" s="23"/>
      <c r="D25" s="23"/>
      <c r="E25" s="23"/>
      <c r="F25" s="23"/>
      <c r="G25" s="24"/>
      <c r="H25" s="19">
        <f>+H7+H11+H17+H19</f>
        <v>2392632</v>
      </c>
    </row>
    <row r="26" spans="1:13" x14ac:dyDescent="0.3">
      <c r="A26" s="16" t="s">
        <v>13</v>
      </c>
      <c r="B26" s="22" t="s">
        <v>61</v>
      </c>
      <c r="C26" s="23"/>
      <c r="D26" s="23"/>
      <c r="E26" s="23"/>
      <c r="F26" s="23"/>
      <c r="G26" s="24"/>
      <c r="H26" s="19">
        <f>0.15*H25</f>
        <v>358894.8</v>
      </c>
    </row>
    <row r="27" spans="1:13" x14ac:dyDescent="0.3">
      <c r="A27" s="16" t="s">
        <v>14</v>
      </c>
      <c r="B27" s="22" t="s">
        <v>62</v>
      </c>
      <c r="C27" s="23"/>
      <c r="D27" s="23"/>
      <c r="E27" s="23"/>
      <c r="F27" s="23"/>
      <c r="G27" s="24"/>
      <c r="H27" s="19">
        <f>0.1*H25</f>
        <v>239263.2</v>
      </c>
    </row>
    <row r="28" spans="1:13" x14ac:dyDescent="0.3">
      <c r="A28" s="16" t="s">
        <v>15</v>
      </c>
      <c r="B28" s="22" t="s">
        <v>18</v>
      </c>
      <c r="C28" s="23"/>
      <c r="D28" s="23"/>
      <c r="E28" s="23"/>
      <c r="F28" s="23"/>
      <c r="G28" s="24"/>
      <c r="H28" s="19">
        <f>+H25+H26+H27</f>
        <v>2990790</v>
      </c>
    </row>
    <row r="29" spans="1:13" x14ac:dyDescent="0.3">
      <c r="A29" s="16" t="s">
        <v>16</v>
      </c>
      <c r="B29" s="22" t="s">
        <v>22</v>
      </c>
      <c r="C29" s="23"/>
      <c r="D29" s="23"/>
      <c r="E29" s="23"/>
      <c r="F29" s="23"/>
      <c r="G29" s="24"/>
      <c r="H29" s="18">
        <f>0.18*H28</f>
        <v>538342.19999999995</v>
      </c>
    </row>
    <row r="30" spans="1:13" x14ac:dyDescent="0.3">
      <c r="A30" s="16" t="s">
        <v>17</v>
      </c>
      <c r="B30" s="22" t="s">
        <v>19</v>
      </c>
      <c r="C30" s="23"/>
      <c r="D30" s="23"/>
      <c r="E30" s="23"/>
      <c r="F30" s="23"/>
      <c r="G30" s="24"/>
      <c r="H30" s="19">
        <f>+H28+H29</f>
        <v>3529132.2</v>
      </c>
    </row>
  </sheetData>
  <mergeCells count="12">
    <mergeCell ref="B17:G17"/>
    <mergeCell ref="A1:H1"/>
    <mergeCell ref="A2:H2"/>
    <mergeCell ref="B7:G7"/>
    <mergeCell ref="B11:G11"/>
    <mergeCell ref="B29:G29"/>
    <mergeCell ref="B30:G30"/>
    <mergeCell ref="B19:G19"/>
    <mergeCell ref="B26:G26"/>
    <mergeCell ref="B27:G27"/>
    <mergeCell ref="B28:G28"/>
    <mergeCell ref="B25:G25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Seg.Vig.Privada-Rio Lacramarca</vt:lpstr>
      <vt:lpstr>'Seg.Vig.Privada-Rio Lacramarca'!Área_de_impresión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dharsolution</dc:creator>
  <cp:lastModifiedBy>MICAELA</cp:lastModifiedBy>
  <dcterms:created xsi:type="dcterms:W3CDTF">2022-09-20T16:37:26Z</dcterms:created>
  <dcterms:modified xsi:type="dcterms:W3CDTF">2024-06-06T19:59:00Z</dcterms:modified>
</cp:coreProperties>
</file>