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.DOCUMENTOS\High Power\Clientes\OHLA\OHLA Final\"/>
    </mc:Choice>
  </mc:AlternateContent>
  <bookViews>
    <workbookView xWindow="0" yWindow="0" windowWidth="20400" windowHeight="7065"/>
  </bookViews>
  <sheets>
    <sheet name="DETALLADO" sheetId="12" r:id="rId1"/>
    <sheet name="Mayo 2025" sheetId="16" r:id="rId2"/>
    <sheet name="Hoja1" sheetId="13" r:id="rId3"/>
    <sheet name="Hoja2" sheetId="1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a">[1]Compra_54MOD!#REF!</definedName>
    <definedName name="_xlnm.Print_Area" localSheetId="0">DETALLADO!$A$1:$L$50</definedName>
    <definedName name="_xlnm.Print_Area" localSheetId="1">'Mayo 2025'!$A$1:$A$58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0" i="16" l="1"/>
  <c r="E40" i="16"/>
  <c r="D40" i="16"/>
  <c r="C40" i="16"/>
  <c r="B40" i="16"/>
  <c r="F32" i="16"/>
  <c r="E32" i="16"/>
  <c r="D32" i="16"/>
  <c r="C32" i="16"/>
  <c r="B32" i="16"/>
  <c r="F26" i="16"/>
  <c r="E26" i="16"/>
  <c r="D26" i="16"/>
  <c r="C26" i="16"/>
  <c r="B26" i="16"/>
  <c r="E24" i="16"/>
  <c r="E49" i="16" s="1"/>
  <c r="E53" i="16" s="1"/>
  <c r="E57" i="16" s="1"/>
  <c r="F19" i="16"/>
  <c r="F24" i="16" s="1"/>
  <c r="F49" i="16" s="1"/>
  <c r="F53" i="16" s="1"/>
  <c r="F57" i="16" s="1"/>
  <c r="E19" i="16"/>
  <c r="D19" i="16"/>
  <c r="D24" i="16" s="1"/>
  <c r="D49" i="16" s="1"/>
  <c r="D53" i="16" s="1"/>
  <c r="D57" i="16" s="1"/>
  <c r="C19" i="16"/>
  <c r="C24" i="16" s="1"/>
  <c r="C49" i="16" s="1"/>
  <c r="C53" i="16" s="1"/>
  <c r="C57" i="16" s="1"/>
  <c r="B19" i="16"/>
  <c r="B24" i="16" s="1"/>
  <c r="B49" i="16" s="1"/>
  <c r="B53" i="16" s="1"/>
  <c r="B57" i="16" s="1"/>
  <c r="L33" i="12" l="1"/>
  <c r="L32" i="12"/>
  <c r="L27" i="12"/>
  <c r="L28" i="12"/>
  <c r="L29" i="12"/>
  <c r="L30" i="12"/>
  <c r="L26" i="12"/>
  <c r="L24" i="12"/>
  <c r="L20" i="12"/>
  <c r="L21" i="12"/>
  <c r="L22" i="12"/>
  <c r="L19" i="12"/>
  <c r="L17" i="12"/>
  <c r="L16" i="12"/>
  <c r="L31" i="12" l="1"/>
  <c r="L34" i="12" s="1"/>
  <c r="L35" i="12" l="1"/>
  <c r="L36" i="12" s="1"/>
</calcChain>
</file>

<file path=xl/sharedStrings.xml><?xml version="1.0" encoding="utf-8"?>
<sst xmlns="http://schemas.openxmlformats.org/spreadsheetml/2006/main" count="180" uniqueCount="109">
  <si>
    <t>PLANTILLA DE PRESUPUESTO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</si>
  <si>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</si>
  <si>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</si>
  <si>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</si>
  <si>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</si>
  <si>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</si>
  <si>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</si>
  <si>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</si>
  <si>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</si>
  <si>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</si>
  <si>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</si>
  <si>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</si>
  <si>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</si>
  <si>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</si>
  <si>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</si>
  <si>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</si>
  <si>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</si>
  <si>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IGV</t>
  </si>
  <si>
    <t>CONDICIONES GENERALES:</t>
  </si>
  <si>
    <t>FORMA DE PAGO</t>
  </si>
  <si>
    <t>MONEDA</t>
  </si>
  <si>
    <t>ANTICIPO</t>
  </si>
  <si>
    <t>COSTO DIRECTO</t>
  </si>
  <si>
    <t>GLB</t>
  </si>
  <si>
    <t>SUB TOTAL</t>
  </si>
  <si>
    <t>IMPORTE TOTAL</t>
  </si>
  <si>
    <t>OFERTADO</t>
  </si>
  <si>
    <t>SERVICIO DE VIGILANCIA</t>
  </si>
  <si>
    <t xml:space="preserve">Personal </t>
  </si>
  <si>
    <t>mes</t>
  </si>
  <si>
    <t xml:space="preserve">Agente con Armas </t>
  </si>
  <si>
    <t xml:space="preserve">Recursos y Equipos </t>
  </si>
  <si>
    <t>glb</t>
  </si>
  <si>
    <t xml:space="preserve">Materiales, Herramienta de campo </t>
  </si>
  <si>
    <t xml:space="preserve">Equipos informaticos, GPS, impresiones </t>
  </si>
  <si>
    <t>Epps y Señaletica</t>
  </si>
  <si>
    <t xml:space="preserve">Uniformes </t>
  </si>
  <si>
    <t xml:space="preserve">Alimentacion </t>
  </si>
  <si>
    <t xml:space="preserve">Alimentacion del personal </t>
  </si>
  <si>
    <t xml:space="preserve">Seguros </t>
  </si>
  <si>
    <t>Póliza SCTR Salud</t>
  </si>
  <si>
    <t>Póliza SCTR Pensión</t>
  </si>
  <si>
    <t xml:space="preserve">Vida Ley </t>
  </si>
  <si>
    <t>Seguro de resonsabilida Civil</t>
  </si>
  <si>
    <t>Poliza de Deshonestidad</t>
  </si>
  <si>
    <t>SOLICITADO</t>
  </si>
  <si>
    <t>VALORIZACION MENSUAL A 30 DÍAS</t>
  </si>
  <si>
    <t>SOLES</t>
  </si>
  <si>
    <t>MODALIDAD DE CONTRATACION</t>
  </si>
  <si>
    <t>PRECIOS UNITARIOS</t>
  </si>
  <si>
    <t>CONTRATO PRESTACIÓN DE SERVICIOS</t>
  </si>
  <si>
    <t>CARTA FIANZA DE FIEL CUMPLIMIENTO (10%)</t>
  </si>
  <si>
    <t>RETENCION POR GARANTIA DEL 5%</t>
  </si>
  <si>
    <t>SI</t>
  </si>
  <si>
    <t>x</t>
  </si>
  <si>
    <t>Agente  sin Armas</t>
  </si>
  <si>
    <t xml:space="preserve">TIEMPO DE SERVICIO </t>
  </si>
  <si>
    <t>7 MESES</t>
  </si>
  <si>
    <t>NO</t>
  </si>
  <si>
    <t>FECHA DE INICIO</t>
  </si>
  <si>
    <t xml:space="preserve">TIPO DE CONTRATO </t>
  </si>
  <si>
    <t>HIGH POWER SA</t>
  </si>
  <si>
    <t>AV SANTIAGO DE SURCO 4003</t>
  </si>
  <si>
    <t>312-0900</t>
  </si>
  <si>
    <t>CARLOS SALAZAR CHIAPPE</t>
  </si>
  <si>
    <t>30 DIAS</t>
  </si>
  <si>
    <t>ESTRUCTURA DE COSTOS SEGURIDAD OHLA 1/6</t>
  </si>
  <si>
    <t xml:space="preserve"> </t>
  </si>
  <si>
    <t xml:space="preserve">Vigilante </t>
  </si>
  <si>
    <t>Resguardo</t>
  </si>
  <si>
    <t>12 Horas</t>
  </si>
  <si>
    <t xml:space="preserve">12 Horas </t>
  </si>
  <si>
    <t>Noche</t>
  </si>
  <si>
    <t>Día</t>
  </si>
  <si>
    <t>Sin arma</t>
  </si>
  <si>
    <t>Con arma</t>
  </si>
  <si>
    <t>Sueldo Basico</t>
  </si>
  <si>
    <t>Horas Extras</t>
  </si>
  <si>
    <t>Bonific. Nocturna</t>
  </si>
  <si>
    <t>Asignacion Familiar</t>
  </si>
  <si>
    <t>Feriado no Laborable</t>
  </si>
  <si>
    <t>bonificacion especial</t>
  </si>
  <si>
    <t>PARCIAL REMUNERACIONES</t>
  </si>
  <si>
    <t>Descansero Semanal 1/6</t>
  </si>
  <si>
    <t>Descansero Vacacional</t>
  </si>
  <si>
    <t>TOTAL REMUNERACIONES</t>
  </si>
  <si>
    <t>BENEFICIOS SOCIALES</t>
  </si>
  <si>
    <t>C.T.S</t>
  </si>
  <si>
    <t>Vacaciones</t>
  </si>
  <si>
    <t>Gratificación</t>
  </si>
  <si>
    <t>APORTACIONES SOCIALES</t>
  </si>
  <si>
    <t>ESSALUD</t>
  </si>
  <si>
    <t>Vida Ley</t>
  </si>
  <si>
    <t>SCTR</t>
  </si>
  <si>
    <t>Deshonestidad</t>
  </si>
  <si>
    <t>Responsabilidad Civil</t>
  </si>
  <si>
    <t>UNIFORME Y EQUIPO</t>
  </si>
  <si>
    <t xml:space="preserve">Uniforme </t>
  </si>
  <si>
    <t xml:space="preserve">COMUNICACIONES (Radio/Celular) </t>
  </si>
  <si>
    <t>Licencias SUCAMEC</t>
  </si>
  <si>
    <t>Arma y chaleco antib.</t>
  </si>
  <si>
    <t>Ex Médico</t>
  </si>
  <si>
    <t>Alimentación</t>
  </si>
  <si>
    <t>TOTAL DE COSTOS DIRECTOS</t>
  </si>
  <si>
    <t xml:space="preserve">Gastos Administ. </t>
  </si>
  <si>
    <t>TOTAL DE COSTOS Y GASTOS</t>
  </si>
  <si>
    <t>Utilidad</t>
  </si>
  <si>
    <t>VALOR DE VENTA TOTAL (SOLES)</t>
  </si>
  <si>
    <t>PRECIOS NO INCLUYEN IGV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</si>
</sst>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(* #,##0.00_);_(* \(#,##0.00\);_(* &quot;-&quot;??_);_(@_)"/>
    <numFmt numFmtId="165" formatCode="_(&quot;S/.&quot;\ * #,##0.00_);_(&quot;S/.&quot;\ * \(#,##0.00\);_(&quot;S/.&quot;\ * &quot;-&quot;??_);_(@_)"/>
    <numFmt numFmtId="166" formatCode="_ [$€-2]* #,##0.00_ ;_ [$€-2]* \-#,##0.00_ ;_ [$€-2]* &quot;-&quot;??_ "/>
  </numFmts>
  <fonts count="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u/>
      <sz val="16"/>
      <color theme="0"/>
      <name val="Arial"/>
      <family val="2"/>
    </font>
    <font>
      <sz val="8"/>
      <name val="Calibri"/>
      <family val="2"/>
      <scheme val="minor"/>
    </font>
    <font>
      <sz val="14"/>
      <name val="Arial"/>
      <family val="2"/>
    </font>
    <font>
      <sz val="18"/>
      <name val="Arial"/>
      <family val="2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6"/>
      <name val="Arial"/>
      <family val="2"/>
    </font>
    <font>
      <sz val="16"/>
      <name val="Arial"/>
      <family val="2"/>
    </font>
    <font>
      <u/>
      <sz val="16"/>
      <name val="Arial"/>
      <family val="2"/>
    </font>
    <font>
      <sz val="16"/>
      <name val="Calibri"/>
      <family val="2"/>
      <scheme val="minor"/>
    </font>
    <font>
      <b/>
      <sz val="11"/>
      <color indexed="9"/>
      <name val="Arial"/>
      <family val="2"/>
    </font>
    <font>
      <sz val="11"/>
      <color rgb="FFFF0000"/>
      <name val="Arial"/>
      <family val="2"/>
    </font>
    <font>
      <sz val="8"/>
      <name val="Arial"/>
      <family val="2"/>
    </font>
    <font>
      <sz val="10"/>
      <name val="Arial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43" fontId="21" fillId="0" borderId="0" applyFont="0" applyFill="0" applyBorder="0" applyAlignment="0" applyProtection="0"/>
    <xf numFmtId="0" fontId="19" fillId="0" borderId="0"/>
    <xf numFmtId="166" fontId="2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0" fontId="52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79" fillId="0" borderId="0"/>
  </cellStyleXfs>
  <cellXfs count="196">
    <xf numFmtId="0" fontId="0" fillId="0" borderId="0" xfId="0"/>
    <xf numFmtId="0" fontId="38" fillId="0" borderId="0" xfId="33" applyFont="1"/>
    <xf numFmtId="0" fontId="19" fillId="0" borderId="29" xfId="33" applyBorder="1"/>
    <xf numFmtId="0" fontId="19" fillId="0" borderId="0" xfId="33"/>
    <xf numFmtId="0" fontId="45" fillId="0" borderId="0" xfId="33" applyFont="1"/>
    <xf numFmtId="0" fontId="42" fillId="0" borderId="0" xfId="33" applyFont="1"/>
    <xf numFmtId="0" fontId="47" fillId="0" borderId="0" xfId="33" applyFont="1" applyAlignment="1">
      <alignment horizontal="left"/>
    </xf>
    <xf numFmtId="0" fontId="47" fillId="0" borderId="15" xfId="33" applyFont="1" applyBorder="1" applyAlignment="1">
      <alignment horizontal="left"/>
    </xf>
    <xf numFmtId="0" fontId="40" fillId="0" borderId="16" xfId="33" applyFont="1" applyBorder="1" applyAlignment="1">
      <alignment horizontal="center"/>
    </xf>
    <xf numFmtId="0" fontId="40" fillId="0" borderId="17" xfId="33" applyFont="1" applyBorder="1" applyAlignment="1">
      <alignment horizontal="centerContinuous"/>
    </xf>
    <xf numFmtId="0" fontId="49" fillId="0" borderId="17" xfId="0" applyFont="1" applyBorder="1"/>
    <xf numFmtId="0" fontId="40" fillId="0" borderId="17" xfId="33" applyFont="1" applyBorder="1" applyAlignment="1">
      <alignment horizontal="center"/>
    </xf>
    <xf numFmtId="0" fontId="19" fillId="0" borderId="28" xfId="33" applyBorder="1"/>
    <xf numFmtId="0" fontId="40" fillId="0" borderId="29" xfId="33" applyFont="1" applyBorder="1" applyAlignment="1">
      <alignment horizontal="left"/>
    </xf>
    <xf numFmtId="0" fontId="19" fillId="0" borderId="29" xfId="33" applyBorder="1" applyAlignment="1">
      <alignment horizontal="left"/>
    </xf>
    <xf numFmtId="0" fontId="19" fillId="0" borderId="30" xfId="33" applyBorder="1"/>
    <xf numFmtId="0" fontId="52" fillId="0" borderId="19" xfId="215" applyFill="1" applyBorder="1" applyAlignment="1">
      <alignment horizontal="left"/>
    </xf>
    <xf numFmtId="0" fontId="47" fillId="0" borderId="0" xfId="33" applyFont="1" applyAlignment="1">
      <alignment horizontal="center" vertical="center"/>
    </xf>
    <xf numFmtId="0" fontId="47" fillId="0" borderId="15" xfId="33" applyFont="1" applyBorder="1" applyAlignment="1">
      <alignment horizontal="center" vertical="center"/>
    </xf>
    <xf numFmtId="0" fontId="49" fillId="0" borderId="0" xfId="0" applyFont="1"/>
    <xf numFmtId="0" fontId="55" fillId="35" borderId="16" xfId="33" applyFont="1" applyFill="1" applyBorder="1" applyAlignment="1">
      <alignment horizontal="center" vertical="center"/>
    </xf>
    <xf numFmtId="0" fontId="55" fillId="35" borderId="34" xfId="33" applyFont="1" applyFill="1" applyBorder="1" applyAlignment="1">
      <alignment horizontal="center" vertical="center" wrapText="1"/>
    </xf>
    <xf numFmtId="0" fontId="46" fillId="0" borderId="0" xfId="33" applyFont="1"/>
    <xf numFmtId="0" fontId="57" fillId="35" borderId="34" xfId="33" applyFont="1" applyFill="1" applyBorder="1" applyAlignment="1">
      <alignment horizontal="centerContinuous" vertical="center" wrapText="1"/>
    </xf>
    <xf numFmtId="0" fontId="57" fillId="35" borderId="18" xfId="33" applyFont="1" applyFill="1" applyBorder="1" applyAlignment="1">
      <alignment horizontal="centerContinuous" vertical="center"/>
    </xf>
    <xf numFmtId="0" fontId="23" fillId="0" borderId="32" xfId="0" applyFont="1" applyBorder="1" applyAlignment="1">
      <alignment horizontal="center" vertical="center"/>
    </xf>
    <xf numFmtId="0" fontId="58" fillId="0" borderId="27" xfId="0" applyFont="1" applyBorder="1" applyAlignment="1">
      <alignment horizontal="center" vertical="center" wrapText="1"/>
    </xf>
    <xf numFmtId="0" fontId="58" fillId="0" borderId="33" xfId="0" applyFont="1" applyBorder="1" applyAlignment="1">
      <alignment horizontal="center" vertical="center" wrapText="1"/>
    </xf>
    <xf numFmtId="4" fontId="43" fillId="0" borderId="21" xfId="33" applyNumberFormat="1" applyFont="1" applyBorder="1" applyAlignment="1">
      <alignment vertical="center" wrapText="1"/>
    </xf>
    <xf numFmtId="4" fontId="43" fillId="0" borderId="31" xfId="33" applyNumberFormat="1" applyFont="1" applyBorder="1" applyAlignment="1">
      <alignment vertical="center" wrapText="1"/>
    </xf>
    <xf numFmtId="0" fontId="23" fillId="0" borderId="37" xfId="0" applyFont="1" applyBorder="1" applyAlignment="1">
      <alignment horizontal="center" vertical="center"/>
    </xf>
    <xf numFmtId="0" fontId="58" fillId="0" borderId="38" xfId="0" applyFont="1" applyBorder="1" applyAlignment="1">
      <alignment horizontal="center" vertical="center" wrapText="1"/>
    </xf>
    <xf numFmtId="0" fontId="58" fillId="0" borderId="39" xfId="0" applyFont="1" applyBorder="1" applyAlignment="1">
      <alignment horizontal="center" vertical="center" wrapText="1"/>
    </xf>
    <xf numFmtId="4" fontId="43" fillId="0" borderId="40" xfId="33" applyNumberFormat="1" applyFont="1" applyBorder="1" applyAlignment="1">
      <alignment vertical="center" wrapText="1"/>
    </xf>
    <xf numFmtId="4" fontId="43" fillId="0" borderId="41" xfId="33" applyNumberFormat="1" applyFont="1" applyBorder="1" applyAlignment="1">
      <alignment vertical="center" wrapText="1"/>
    </xf>
    <xf numFmtId="0" fontId="19" fillId="0" borderId="47" xfId="33" applyBorder="1"/>
    <xf numFmtId="14" fontId="41" fillId="0" borderId="29" xfId="33" applyNumberFormat="1" applyFont="1" applyBorder="1" applyAlignment="1">
      <alignment wrapText="1"/>
    </xf>
    <xf numFmtId="14" fontId="62" fillId="0" borderId="15" xfId="215" applyNumberFormat="1" applyFont="1" applyFill="1" applyBorder="1" applyAlignment="1">
      <alignment horizontal="center" vertical="center"/>
    </xf>
    <xf numFmtId="4" fontId="67" fillId="0" borderId="36" xfId="33" applyNumberFormat="1" applyFont="1" applyBorder="1" applyAlignment="1">
      <alignment vertical="center" wrapText="1"/>
    </xf>
    <xf numFmtId="4" fontId="43" fillId="0" borderId="51" xfId="33" applyNumberFormat="1" applyFont="1" applyBorder="1" applyAlignment="1">
      <alignment vertical="center" wrapText="1"/>
    </xf>
    <xf numFmtId="9" fontId="66" fillId="0" borderId="40" xfId="216" applyFont="1" applyBorder="1" applyAlignment="1">
      <alignment vertical="center" wrapText="1"/>
    </xf>
    <xf numFmtId="0" fontId="49" fillId="0" borderId="32" xfId="0" applyFont="1" applyBorder="1" applyAlignment="1">
      <alignment horizontal="center" vertical="center"/>
    </xf>
    <xf numFmtId="0" fontId="69" fillId="36" borderId="52" xfId="0" applyFont="1" applyFill="1" applyBorder="1" applyAlignment="1">
      <alignment horizontal="center" vertical="center"/>
    </xf>
    <xf numFmtId="0" fontId="70" fillId="36" borderId="53" xfId="0" applyFont="1" applyFill="1" applyBorder="1" applyAlignment="1">
      <alignment horizontal="center" vertical="center" wrapText="1"/>
    </xf>
    <xf numFmtId="3" fontId="70" fillId="36" borderId="53" xfId="0" applyNumberFormat="1" applyFont="1" applyFill="1" applyBorder="1" applyAlignment="1">
      <alignment horizontal="center" vertical="center" wrapText="1"/>
    </xf>
    <xf numFmtId="4" fontId="71" fillId="36" borderId="53" xfId="33" applyNumberFormat="1" applyFont="1" applyFill="1" applyBorder="1" applyAlignment="1">
      <alignment vertical="center" wrapText="1"/>
    </xf>
    <xf numFmtId="49" fontId="69" fillId="36" borderId="53" xfId="0" applyNumberFormat="1" applyFont="1" applyFill="1" applyBorder="1" applyAlignment="1">
      <alignment vertical="center" wrapText="1"/>
    </xf>
    <xf numFmtId="0" fontId="54" fillId="0" borderId="0" xfId="33" applyFont="1" applyAlignment="1">
      <alignment vertical="center"/>
    </xf>
    <xf numFmtId="0" fontId="46" fillId="0" borderId="0" xfId="33" applyFont="1" applyAlignment="1">
      <alignment vertical="center"/>
    </xf>
    <xf numFmtId="0" fontId="40" fillId="0" borderId="42" xfId="33" applyFont="1" applyBorder="1" applyAlignment="1">
      <alignment horizontal="center"/>
    </xf>
    <xf numFmtId="0" fontId="19" fillId="0" borderId="11" xfId="33" applyBorder="1"/>
    <xf numFmtId="0" fontId="54" fillId="0" borderId="11" xfId="33" applyFont="1" applyBorder="1" applyAlignment="1">
      <alignment vertical="center"/>
    </xf>
    <xf numFmtId="0" fontId="46" fillId="0" borderId="11" xfId="33" applyFont="1" applyBorder="1" applyAlignment="1">
      <alignment vertical="center"/>
    </xf>
    <xf numFmtId="0" fontId="19" fillId="0" borderId="46" xfId="33" applyBorder="1"/>
    <xf numFmtId="0" fontId="73" fillId="0" borderId="0" xfId="33" applyFont="1"/>
    <xf numFmtId="0" fontId="74" fillId="0" borderId="0" xfId="33" applyFont="1"/>
    <xf numFmtId="0" fontId="72" fillId="0" borderId="0" xfId="33" applyFont="1" applyAlignment="1">
      <alignment vertical="center"/>
    </xf>
    <xf numFmtId="0" fontId="73" fillId="0" borderId="43" xfId="33" applyFont="1" applyBorder="1" applyAlignment="1">
      <alignment vertical="center"/>
    </xf>
    <xf numFmtId="0" fontId="73" fillId="0" borderId="17" xfId="33" applyFont="1" applyBorder="1" applyAlignment="1">
      <alignment vertical="center"/>
    </xf>
    <xf numFmtId="0" fontId="73" fillId="0" borderId="42" xfId="33" applyFont="1" applyBorder="1" applyAlignment="1">
      <alignment vertical="center"/>
    </xf>
    <xf numFmtId="0" fontId="73" fillId="0" borderId="21" xfId="33" applyFont="1" applyBorder="1" applyAlignment="1">
      <alignment vertical="center"/>
    </xf>
    <xf numFmtId="0" fontId="73" fillId="0" borderId="20" xfId="33" applyFont="1" applyBorder="1" applyAlignment="1">
      <alignment vertical="center"/>
    </xf>
    <xf numFmtId="0" fontId="73" fillId="0" borderId="27" xfId="33" applyFont="1" applyBorder="1" applyAlignment="1">
      <alignment vertical="center"/>
    </xf>
    <xf numFmtId="0" fontId="75" fillId="0" borderId="57" xfId="33" applyFont="1" applyBorder="1" applyAlignment="1">
      <alignment horizontal="center" vertical="center"/>
    </xf>
    <xf numFmtId="9" fontId="75" fillId="0" borderId="57" xfId="33" applyNumberFormat="1" applyFont="1" applyBorder="1" applyAlignment="1">
      <alignment horizontal="center" vertical="center"/>
    </xf>
    <xf numFmtId="0" fontId="75" fillId="0" borderId="55" xfId="33" applyFont="1" applyBorder="1" applyAlignment="1">
      <alignment horizontal="center" vertical="center"/>
    </xf>
    <xf numFmtId="4" fontId="0" fillId="0" borderId="0" xfId="0" applyNumberFormat="1"/>
    <xf numFmtId="0" fontId="46" fillId="0" borderId="64" xfId="184" applyFont="1" applyFill="1" applyBorder="1"/>
    <xf numFmtId="4" fontId="46" fillId="0" borderId="64" xfId="184" applyNumberFormat="1" applyFont="1" applyFill="1" applyBorder="1" applyAlignment="1">
      <alignment horizontal="center"/>
    </xf>
    <xf numFmtId="4" fontId="46" fillId="0" borderId="65" xfId="184" applyNumberFormat="1" applyFont="1" applyFill="1" applyBorder="1" applyAlignment="1">
      <alignment horizontal="center"/>
    </xf>
    <xf numFmtId="0" fontId="75" fillId="0" borderId="33" xfId="33" applyFont="1" applyBorder="1" applyAlignment="1">
      <alignment horizontal="left" vertical="center"/>
    </xf>
    <xf numFmtId="0" fontId="75" fillId="0" borderId="21" xfId="33" applyFont="1" applyBorder="1" applyAlignment="1">
      <alignment horizontal="left" vertical="center"/>
    </xf>
    <xf numFmtId="0" fontId="75" fillId="0" borderId="20" xfId="33" applyFont="1" applyBorder="1" applyAlignment="1">
      <alignment horizontal="left" vertical="center"/>
    </xf>
    <xf numFmtId="0" fontId="75" fillId="0" borderId="27" xfId="33" applyFont="1" applyBorder="1" applyAlignment="1">
      <alignment horizontal="left" vertical="center"/>
    </xf>
    <xf numFmtId="0" fontId="72" fillId="0" borderId="19" xfId="33" applyFont="1" applyBorder="1" applyAlignment="1">
      <alignment horizontal="center" vertical="center"/>
    </xf>
    <xf numFmtId="0" fontId="72" fillId="0" borderId="0" xfId="33" applyFont="1" applyAlignment="1">
      <alignment horizontal="center" vertical="center"/>
    </xf>
    <xf numFmtId="0" fontId="64" fillId="35" borderId="58" xfId="33" applyFont="1" applyFill="1" applyBorder="1" applyAlignment="1">
      <alignment horizontal="center" vertical="center"/>
    </xf>
    <xf numFmtId="0" fontId="64" fillId="35" borderId="26" xfId="33" applyFont="1" applyFill="1" applyBorder="1" applyAlignment="1">
      <alignment horizontal="center" vertical="center"/>
    </xf>
    <xf numFmtId="0" fontId="64" fillId="35" borderId="59" xfId="33" applyFont="1" applyFill="1" applyBorder="1" applyAlignment="1">
      <alignment horizontal="center" vertical="center"/>
    </xf>
    <xf numFmtId="0" fontId="75" fillId="33" borderId="33" xfId="33" applyFont="1" applyFill="1" applyBorder="1" applyAlignment="1">
      <alignment horizontal="left" vertical="center"/>
    </xf>
    <xf numFmtId="49" fontId="59" fillId="0" borderId="21" xfId="0" applyNumberFormat="1" applyFont="1" applyFill="1" applyBorder="1" applyAlignment="1">
      <alignment horizontal="left" vertical="center" wrapText="1"/>
    </xf>
    <xf numFmtId="49" fontId="59" fillId="0" borderId="20" xfId="0" applyNumberFormat="1" applyFont="1" applyFill="1" applyBorder="1" applyAlignment="1">
      <alignment horizontal="left" vertical="center" wrapText="1"/>
    </xf>
    <xf numFmtId="49" fontId="59" fillId="0" borderId="27" xfId="0" applyNumberFormat="1" applyFont="1" applyFill="1" applyBorder="1" applyAlignment="1">
      <alignment horizontal="left" vertical="center" wrapText="1"/>
    </xf>
    <xf numFmtId="49" fontId="69" fillId="36" borderId="53" xfId="0" applyNumberFormat="1" applyFont="1" applyFill="1" applyBorder="1" applyAlignment="1">
      <alignment horizontal="left" vertical="center" wrapText="1"/>
    </xf>
    <xf numFmtId="49" fontId="59" fillId="0" borderId="53" xfId="0" applyNumberFormat="1" applyFont="1" applyFill="1" applyBorder="1" applyAlignment="1">
      <alignment horizontal="left" vertical="center" wrapText="1"/>
    </xf>
    <xf numFmtId="49" fontId="61" fillId="34" borderId="35" xfId="0" applyNumberFormat="1" applyFont="1" applyFill="1" applyBorder="1" applyAlignment="1">
      <alignment horizontal="left" vertical="center" wrapText="1"/>
    </xf>
    <xf numFmtId="49" fontId="61" fillId="34" borderId="13" xfId="0" applyNumberFormat="1" applyFont="1" applyFill="1" applyBorder="1" applyAlignment="1">
      <alignment horizontal="left" vertical="center" wrapText="1"/>
    </xf>
    <xf numFmtId="49" fontId="61" fillId="34" borderId="14" xfId="0" applyNumberFormat="1" applyFont="1" applyFill="1" applyBorder="1" applyAlignment="1">
      <alignment horizontal="left" vertical="center" wrapText="1"/>
    </xf>
    <xf numFmtId="49" fontId="59" fillId="0" borderId="54" xfId="0" applyNumberFormat="1" applyFont="1" applyFill="1" applyBorder="1" applyAlignment="1">
      <alignment horizontal="left" vertical="center" wrapText="1"/>
    </xf>
    <xf numFmtId="49" fontId="59" fillId="0" borderId="55" xfId="0" applyNumberFormat="1" applyFont="1" applyFill="1" applyBorder="1" applyAlignment="1">
      <alignment horizontal="left" vertical="center" wrapText="1"/>
    </xf>
    <xf numFmtId="49" fontId="59" fillId="0" borderId="56" xfId="0" applyNumberFormat="1" applyFont="1" applyFill="1" applyBorder="1" applyAlignment="1">
      <alignment horizontal="left" vertical="center" wrapText="1"/>
    </xf>
    <xf numFmtId="0" fontId="75" fillId="0" borderId="33" xfId="33" applyFont="1" applyBorder="1" applyAlignment="1">
      <alignment horizontal="center" vertical="center"/>
    </xf>
    <xf numFmtId="9" fontId="75" fillId="0" borderId="55" xfId="33" applyNumberFormat="1" applyFont="1" applyBorder="1" applyAlignment="1">
      <alignment horizontal="center" vertical="center"/>
    </xf>
    <xf numFmtId="0" fontId="75" fillId="0" borderId="55" xfId="33" applyFont="1" applyBorder="1" applyAlignment="1">
      <alignment horizontal="center" vertical="center"/>
    </xf>
    <xf numFmtId="14" fontId="75" fillId="0" borderId="57" xfId="33" applyNumberFormat="1" applyFont="1" applyBorder="1" applyAlignment="1">
      <alignment horizontal="center" vertical="center"/>
    </xf>
    <xf numFmtId="0" fontId="75" fillId="0" borderId="57" xfId="33" applyFont="1" applyBorder="1" applyAlignment="1">
      <alignment horizontal="center" vertical="center"/>
    </xf>
    <xf numFmtId="0" fontId="75" fillId="0" borderId="21" xfId="33" applyFont="1" applyBorder="1" applyAlignment="1">
      <alignment vertical="center"/>
    </xf>
    <xf numFmtId="0" fontId="75" fillId="0" borderId="20" xfId="33" applyFont="1" applyBorder="1" applyAlignment="1">
      <alignment vertical="center"/>
    </xf>
    <xf numFmtId="0" fontId="75" fillId="0" borderId="27" xfId="33" applyFont="1" applyBorder="1" applyAlignment="1">
      <alignment vertical="center"/>
    </xf>
    <xf numFmtId="0" fontId="75" fillId="0" borderId="33" xfId="33" applyFont="1" applyBorder="1" applyAlignment="1">
      <alignment vertical="center"/>
    </xf>
    <xf numFmtId="0" fontId="48" fillId="0" borderId="19" xfId="33" applyFont="1" applyBorder="1" applyAlignment="1">
      <alignment horizontal="left" vertical="center" wrapText="1"/>
    </xf>
    <xf numFmtId="0" fontId="48" fillId="0" borderId="0" xfId="33" applyFont="1" applyAlignment="1">
      <alignment horizontal="left" vertical="center" wrapText="1"/>
    </xf>
    <xf numFmtId="0" fontId="46" fillId="0" borderId="13" xfId="33" applyFont="1" applyBorder="1" applyAlignment="1">
      <alignment horizontal="left" vertical="center" wrapText="1"/>
    </xf>
    <xf numFmtId="0" fontId="56" fillId="35" borderId="34" xfId="33" applyFont="1" applyFill="1" applyBorder="1" applyAlignment="1">
      <alignment horizontal="center" vertical="center"/>
    </xf>
    <xf numFmtId="0" fontId="64" fillId="34" borderId="23" xfId="33" applyFont="1" applyFill="1" applyBorder="1" applyAlignment="1">
      <alignment horizontal="center" vertical="center"/>
    </xf>
    <xf numFmtId="0" fontId="64" fillId="34" borderId="24" xfId="33" applyFont="1" applyFill="1" applyBorder="1" applyAlignment="1">
      <alignment horizontal="center" vertical="center"/>
    </xf>
    <xf numFmtId="0" fontId="64" fillId="34" borderId="22" xfId="33" applyFont="1" applyFill="1" applyBorder="1" applyAlignment="1">
      <alignment horizontal="center" vertical="center"/>
    </xf>
    <xf numFmtId="49" fontId="59" fillId="0" borderId="21" xfId="0" applyNumberFormat="1" applyFont="1" applyBorder="1" applyAlignment="1">
      <alignment horizontal="left" vertical="center" wrapText="1"/>
    </xf>
    <xf numFmtId="49" fontId="59" fillId="0" borderId="20" xfId="0" applyNumberFormat="1" applyFont="1" applyBorder="1" applyAlignment="1">
      <alignment horizontal="left" vertical="center" wrapText="1"/>
    </xf>
    <xf numFmtId="49" fontId="59" fillId="0" borderId="27" xfId="0" applyNumberFormat="1" applyFont="1" applyBorder="1" applyAlignment="1">
      <alignment horizontal="left" vertical="center" wrapText="1"/>
    </xf>
    <xf numFmtId="0" fontId="68" fillId="0" borderId="48" xfId="0" applyFont="1" applyBorder="1" applyAlignment="1">
      <alignment horizontal="right" vertical="center"/>
    </xf>
    <xf numFmtId="0" fontId="68" fillId="0" borderId="49" xfId="0" applyFont="1" applyBorder="1" applyAlignment="1">
      <alignment horizontal="right" vertical="center"/>
    </xf>
    <xf numFmtId="0" fontId="68" fillId="0" borderId="38" xfId="0" applyFont="1" applyBorder="1" applyAlignment="1">
      <alignment horizontal="right" vertical="center"/>
    </xf>
    <xf numFmtId="49" fontId="63" fillId="34" borderId="35" xfId="0" applyNumberFormat="1" applyFont="1" applyFill="1" applyBorder="1" applyAlignment="1">
      <alignment horizontal="left" vertical="center" wrapText="1"/>
    </xf>
    <xf numFmtId="49" fontId="63" fillId="34" borderId="13" xfId="0" applyNumberFormat="1" applyFont="1" applyFill="1" applyBorder="1" applyAlignment="1">
      <alignment horizontal="left" vertical="center" wrapText="1"/>
    </xf>
    <xf numFmtId="49" fontId="63" fillId="34" borderId="14" xfId="0" applyNumberFormat="1" applyFont="1" applyFill="1" applyBorder="1" applyAlignment="1">
      <alignment horizontal="left" vertical="center" wrapText="1"/>
    </xf>
    <xf numFmtId="0" fontId="75" fillId="0" borderId="33" xfId="33" applyFont="1" applyBorder="1" applyAlignment="1">
      <alignment horizontal="left" vertical="center" wrapText="1"/>
    </xf>
    <xf numFmtId="49" fontId="59" fillId="0" borderId="49" xfId="0" applyNumberFormat="1" applyFont="1" applyBorder="1" applyAlignment="1">
      <alignment horizontal="left" vertical="center" wrapText="1"/>
    </xf>
    <xf numFmtId="49" fontId="59" fillId="0" borderId="38" xfId="0" applyNumberFormat="1" applyFont="1" applyBorder="1" applyAlignment="1">
      <alignment horizontal="left" vertical="center" wrapText="1"/>
    </xf>
    <xf numFmtId="0" fontId="39" fillId="0" borderId="16" xfId="33" applyFont="1" applyBorder="1" applyAlignment="1">
      <alignment horizontal="center"/>
    </xf>
    <xf numFmtId="0" fontId="39" fillId="0" borderId="17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0" xfId="33" applyFont="1" applyAlignment="1">
      <alignment horizontal="center"/>
    </xf>
    <xf numFmtId="0" fontId="53" fillId="0" borderId="43" xfId="33" applyFont="1" applyBorder="1" applyAlignment="1">
      <alignment horizontal="center" vertical="center" wrapText="1"/>
    </xf>
    <xf numFmtId="0" fontId="53" fillId="0" borderId="17" xfId="33" applyFont="1" applyBorder="1" applyAlignment="1">
      <alignment horizontal="center" vertical="center" wrapText="1"/>
    </xf>
    <xf numFmtId="0" fontId="53" fillId="0" borderId="42" xfId="33" applyFont="1" applyBorder="1" applyAlignment="1">
      <alignment horizontal="center" vertical="center" wrapText="1"/>
    </xf>
    <xf numFmtId="0" fontId="53" fillId="0" borderId="50" xfId="33" applyFont="1" applyBorder="1" applyAlignment="1">
      <alignment horizontal="center" vertical="center" wrapText="1"/>
    </xf>
    <xf numFmtId="0" fontId="53" fillId="0" borderId="0" xfId="33" applyFont="1" applyAlignment="1">
      <alignment horizontal="center" vertical="center" wrapText="1"/>
    </xf>
    <xf numFmtId="0" fontId="53" fillId="0" borderId="11" xfId="33" applyFont="1" applyBorder="1" applyAlignment="1">
      <alignment horizontal="center" vertical="center" wrapText="1"/>
    </xf>
    <xf numFmtId="0" fontId="53" fillId="0" borderId="47" xfId="33" applyFont="1" applyBorder="1" applyAlignment="1">
      <alignment horizontal="center" vertical="center" wrapText="1"/>
    </xf>
    <xf numFmtId="0" fontId="53" fillId="0" borderId="29" xfId="33" applyFont="1" applyBorder="1" applyAlignment="1">
      <alignment horizontal="center" vertical="center" wrapText="1"/>
    </xf>
    <xf numFmtId="0" fontId="53" fillId="0" borderId="46" xfId="33" applyFont="1" applyBorder="1" applyAlignment="1">
      <alignment horizontal="center" vertical="center" wrapText="1"/>
    </xf>
    <xf numFmtId="0" fontId="19" fillId="0" borderId="28" xfId="33" applyBorder="1" applyAlignment="1">
      <alignment horizontal="left" vertical="center"/>
    </xf>
    <xf numFmtId="0" fontId="19" fillId="0" borderId="29" xfId="33" applyBorder="1" applyAlignment="1">
      <alignment horizontal="left" vertical="center"/>
    </xf>
    <xf numFmtId="0" fontId="60" fillId="0" borderId="19" xfId="33" applyFont="1" applyBorder="1" applyAlignment="1">
      <alignment horizontal="left"/>
    </xf>
    <xf numFmtId="0" fontId="60" fillId="0" borderId="0" xfId="33" applyFont="1" applyAlignment="1">
      <alignment horizontal="left"/>
    </xf>
    <xf numFmtId="0" fontId="51" fillId="0" borderId="43" xfId="33" applyFont="1" applyBorder="1" applyAlignment="1">
      <alignment horizontal="center" vertical="center"/>
    </xf>
    <xf numFmtId="0" fontId="51" fillId="0" borderId="18" xfId="33" applyFont="1" applyBorder="1" applyAlignment="1">
      <alignment horizontal="center" vertical="center"/>
    </xf>
    <xf numFmtId="0" fontId="51" fillId="0" borderId="12" xfId="33" applyFont="1" applyBorder="1" applyAlignment="1">
      <alignment horizontal="center" vertical="center"/>
    </xf>
    <xf numFmtId="0" fontId="51" fillId="0" borderId="44" xfId="33" applyFont="1" applyBorder="1" applyAlignment="1">
      <alignment horizontal="center" vertical="center"/>
    </xf>
    <xf numFmtId="0" fontId="48" fillId="0" borderId="21" xfId="33" applyFont="1" applyBorder="1" applyAlignment="1">
      <alignment horizontal="center" vertical="center" wrapText="1"/>
    </xf>
    <xf numFmtId="0" fontId="48" fillId="0" borderId="25" xfId="33" applyFont="1" applyBorder="1" applyAlignment="1">
      <alignment horizontal="center" vertical="center" wrapText="1"/>
    </xf>
    <xf numFmtId="0" fontId="50" fillId="0" borderId="10" xfId="33" applyFont="1" applyBorder="1" applyAlignment="1">
      <alignment horizontal="left" wrapText="1"/>
    </xf>
    <xf numFmtId="0" fontId="50" fillId="0" borderId="12" xfId="33" applyFont="1" applyBorder="1" applyAlignment="1">
      <alignment horizontal="left"/>
    </xf>
    <xf numFmtId="14" fontId="43" fillId="0" borderId="45" xfId="33" applyNumberFormat="1" applyFont="1" applyBorder="1" applyAlignment="1">
      <alignment horizontal="center" vertical="center"/>
    </xf>
    <xf numFmtId="14" fontId="43" fillId="0" borderId="44" xfId="33" applyNumberFormat="1" applyFont="1" applyBorder="1" applyAlignment="1">
      <alignment horizontal="center" vertical="center"/>
    </xf>
    <xf numFmtId="0" fontId="19" fillId="0" borderId="19" xfId="33" applyBorder="1" applyAlignment="1">
      <alignment horizontal="left" vertical="center"/>
    </xf>
    <xf numFmtId="0" fontId="19" fillId="0" borderId="0" xfId="33" applyAlignment="1">
      <alignment horizontal="left" vertical="center"/>
    </xf>
    <xf numFmtId="0" fontId="46" fillId="0" borderId="0" xfId="217" applyFont="1" applyBorder="1"/>
    <xf numFmtId="0" fontId="46" fillId="0" borderId="0" xfId="217" applyFont="1" applyFill="1"/>
    <xf numFmtId="0" fontId="46" fillId="0" borderId="0" xfId="217" applyFont="1"/>
    <xf numFmtId="4" fontId="51" fillId="0" borderId="0" xfId="217" applyNumberFormat="1" applyFont="1" applyBorder="1" applyAlignment="1">
      <alignment horizontal="center"/>
    </xf>
    <xf numFmtId="0" fontId="47" fillId="0" borderId="0" xfId="217" applyFont="1" applyAlignment="1"/>
    <xf numFmtId="0" fontId="48" fillId="0" borderId="0" xfId="217" applyFont="1" applyAlignment="1">
      <alignment horizontal="center"/>
    </xf>
    <xf numFmtId="0" fontId="46" fillId="0" borderId="0" xfId="217" applyFont="1" applyFill="1" applyBorder="1"/>
    <xf numFmtId="0" fontId="46" fillId="0" borderId="16" xfId="217" applyFont="1" applyBorder="1" applyAlignment="1">
      <alignment horizontal="center"/>
    </xf>
    <xf numFmtId="4" fontId="46" fillId="0" borderId="60" xfId="217" applyNumberFormat="1" applyFont="1" applyFill="1" applyBorder="1" applyAlignment="1">
      <alignment horizontal="center"/>
    </xf>
    <xf numFmtId="0" fontId="46" fillId="0" borderId="0" xfId="217" applyFont="1" applyAlignment="1">
      <alignment horizontal="center"/>
    </xf>
    <xf numFmtId="0" fontId="46" fillId="0" borderId="19" xfId="217" applyFont="1" applyBorder="1" applyAlignment="1">
      <alignment horizontal="center"/>
    </xf>
    <xf numFmtId="4" fontId="46" fillId="0" borderId="61" xfId="217" applyNumberFormat="1" applyFont="1" applyFill="1" applyBorder="1" applyAlignment="1">
      <alignment horizontal="center"/>
    </xf>
    <xf numFmtId="0" fontId="46" fillId="0" borderId="28" xfId="217" applyFont="1" applyBorder="1" applyAlignment="1">
      <alignment horizontal="center"/>
    </xf>
    <xf numFmtId="4" fontId="48" fillId="0" borderId="62" xfId="217" applyNumberFormat="1" applyFont="1" applyFill="1" applyBorder="1" applyAlignment="1">
      <alignment horizontal="center"/>
    </xf>
    <xf numFmtId="0" fontId="46" fillId="0" borderId="23" xfId="217" applyFont="1" applyBorder="1"/>
    <xf numFmtId="4" fontId="46" fillId="0" borderId="63" xfId="217" applyNumberFormat="1" applyFont="1" applyFill="1" applyBorder="1" applyAlignment="1">
      <alignment horizontal="center"/>
    </xf>
    <xf numFmtId="0" fontId="46" fillId="0" borderId="64" xfId="217" applyFont="1" applyBorder="1"/>
    <xf numFmtId="4" fontId="46" fillId="0" borderId="65" xfId="217" applyNumberFormat="1" applyFont="1" applyFill="1" applyBorder="1" applyAlignment="1">
      <alignment horizontal="center"/>
    </xf>
    <xf numFmtId="0" fontId="46" fillId="0" borderId="66" xfId="217" applyFont="1" applyBorder="1"/>
    <xf numFmtId="4" fontId="46" fillId="0" borderId="67" xfId="217" applyNumberFormat="1" applyFont="1" applyFill="1" applyBorder="1" applyAlignment="1">
      <alignment horizontal="center"/>
    </xf>
    <xf numFmtId="0" fontId="48" fillId="0" borderId="68" xfId="217" applyFont="1" applyBorder="1"/>
    <xf numFmtId="4" fontId="48" fillId="0" borderId="69" xfId="217" applyNumberFormat="1" applyFont="1" applyFill="1" applyBorder="1" applyAlignment="1">
      <alignment horizontal="center"/>
    </xf>
    <xf numFmtId="0" fontId="46" fillId="0" borderId="19" xfId="217" applyFont="1" applyBorder="1"/>
    <xf numFmtId="4" fontId="46" fillId="0" borderId="70" xfId="217" applyNumberFormat="1" applyFont="1" applyFill="1" applyBorder="1" applyAlignment="1">
      <alignment horizontal="center"/>
    </xf>
    <xf numFmtId="0" fontId="46" fillId="0" borderId="64" xfId="217" applyFont="1" applyFill="1" applyBorder="1"/>
    <xf numFmtId="0" fontId="46" fillId="0" borderId="21" xfId="217" applyFont="1" applyFill="1" applyBorder="1"/>
    <xf numFmtId="0" fontId="48" fillId="0" borderId="16" xfId="217" applyFont="1" applyFill="1" applyBorder="1"/>
    <xf numFmtId="4" fontId="48" fillId="0" borderId="60" xfId="217" applyNumberFormat="1" applyFont="1" applyFill="1" applyBorder="1" applyAlignment="1">
      <alignment horizontal="center"/>
    </xf>
    <xf numFmtId="0" fontId="46" fillId="0" borderId="23" xfId="217" applyFont="1" applyFill="1" applyBorder="1"/>
    <xf numFmtId="4" fontId="48" fillId="0" borderId="23" xfId="217" applyNumberFormat="1" applyFont="1" applyFill="1" applyBorder="1" applyAlignment="1">
      <alignment horizontal="center"/>
    </xf>
    <xf numFmtId="4" fontId="48" fillId="0" borderId="63" xfId="217" applyNumberFormat="1" applyFont="1" applyFill="1" applyBorder="1" applyAlignment="1">
      <alignment horizontal="center"/>
    </xf>
    <xf numFmtId="4" fontId="46" fillId="0" borderId="64" xfId="217" applyNumberFormat="1" applyFont="1" applyFill="1" applyBorder="1" applyAlignment="1">
      <alignment horizontal="center"/>
    </xf>
    <xf numFmtId="2" fontId="46" fillId="0" borderId="64" xfId="217" applyNumberFormat="1" applyFont="1" applyFill="1" applyBorder="1"/>
    <xf numFmtId="2" fontId="46" fillId="0" borderId="64" xfId="217" applyNumberFormat="1" applyFont="1" applyFill="1" applyBorder="1" applyAlignment="1">
      <alignment horizontal="center"/>
    </xf>
    <xf numFmtId="2" fontId="46" fillId="0" borderId="65" xfId="217" applyNumberFormat="1" applyFont="1" applyFill="1" applyBorder="1" applyAlignment="1">
      <alignment horizontal="center"/>
    </xf>
    <xf numFmtId="0" fontId="46" fillId="0" borderId="71" xfId="217" applyFont="1" applyFill="1" applyBorder="1"/>
    <xf numFmtId="4" fontId="46" fillId="0" borderId="71" xfId="217" applyNumberFormat="1" applyFont="1" applyFill="1" applyBorder="1" applyAlignment="1">
      <alignment horizontal="center"/>
    </xf>
    <xf numFmtId="4" fontId="46" fillId="0" borderId="72" xfId="217" applyNumberFormat="1" applyFont="1" applyFill="1" applyBorder="1" applyAlignment="1">
      <alignment horizontal="center"/>
    </xf>
    <xf numFmtId="0" fontId="48" fillId="0" borderId="28" xfId="217" applyFont="1" applyFill="1" applyBorder="1"/>
    <xf numFmtId="0" fontId="46" fillId="0" borderId="19" xfId="217" applyFont="1" applyFill="1" applyBorder="1"/>
    <xf numFmtId="9" fontId="76" fillId="0" borderId="19" xfId="217" applyNumberFormat="1" applyFont="1" applyFill="1" applyBorder="1" applyAlignment="1">
      <alignment horizontal="center"/>
    </xf>
    <xf numFmtId="4" fontId="77" fillId="0" borderId="61" xfId="217" applyNumberFormat="1" applyFont="1" applyFill="1" applyBorder="1" applyAlignment="1">
      <alignment horizontal="center"/>
    </xf>
    <xf numFmtId="9" fontId="46" fillId="0" borderId="64" xfId="217" applyNumberFormat="1" applyFont="1" applyFill="1" applyBorder="1" applyAlignment="1">
      <alignment horizontal="left"/>
    </xf>
    <xf numFmtId="9" fontId="48" fillId="0" borderId="19" xfId="217" applyNumberFormat="1" applyFont="1" applyFill="1" applyBorder="1" applyAlignment="1">
      <alignment horizontal="center"/>
    </xf>
    <xf numFmtId="4" fontId="77" fillId="0" borderId="62" xfId="217" applyNumberFormat="1" applyFont="1" applyFill="1" applyBorder="1" applyAlignment="1">
      <alignment horizontal="center"/>
    </xf>
    <xf numFmtId="0" fontId="48" fillId="0" borderId="68" xfId="217" applyFont="1" applyFill="1" applyBorder="1"/>
    <xf numFmtId="0" fontId="78" fillId="0" borderId="0" xfId="217" applyFont="1"/>
    <xf numFmtId="4" fontId="46" fillId="0" borderId="0" xfId="217" applyNumberFormat="1" applyFont="1" applyFill="1"/>
  </cellXfs>
  <cellStyles count="218">
    <cellStyle name="% 10" xfId="28"/>
    <cellStyle name="20% - Énfasis1 2" xfId="49"/>
    <cellStyle name="20% - Énfasis1 2 2" xfId="50"/>
    <cellStyle name="20% - Énfasis1 2 3" xfId="51"/>
    <cellStyle name="20% - Énfasis1 3" xfId="48"/>
    <cellStyle name="20% - Énfasis2 2" xfId="53"/>
    <cellStyle name="20% - Énfasis2 2 2" xfId="54"/>
    <cellStyle name="20% - Énfasis2 2 3" xfId="55"/>
    <cellStyle name="20% - Énfasis2 3" xfId="52"/>
    <cellStyle name="20% - Énfasis3 2" xfId="57"/>
    <cellStyle name="20% - Énfasis3 2 2" xfId="58"/>
    <cellStyle name="20% - Énfasis3 2 3" xfId="59"/>
    <cellStyle name="20% - Énfasis3 3" xfId="56"/>
    <cellStyle name="20% - Énfasis4 2" xfId="61"/>
    <cellStyle name="20% - Énfasis4 2 2" xfId="62"/>
    <cellStyle name="20% - Énfasis4 2 3" xfId="63"/>
    <cellStyle name="20% - Énfasis4 3" xfId="60"/>
    <cellStyle name="20% - Énfasis5 2" xfId="65"/>
    <cellStyle name="20% - Énfasis5 2 2" xfId="66"/>
    <cellStyle name="20% - Énfasis5 2 3" xfId="67"/>
    <cellStyle name="20% - Énfasis5 3" xfId="64"/>
    <cellStyle name="20% - Énfasis6 2" xfId="69"/>
    <cellStyle name="20% - Énfasis6 2 2" xfId="70"/>
    <cellStyle name="20% - Énfasis6 2 3" xfId="71"/>
    <cellStyle name="20% - Énfasis6 3" xfId="68"/>
    <cellStyle name="40% - Énfasis1 2" xfId="73"/>
    <cellStyle name="40% - Énfasis1 2 2" xfId="74"/>
    <cellStyle name="40% - Énfasis1 2 3" xfId="75"/>
    <cellStyle name="40% - Énfasis1 3" xfId="72"/>
    <cellStyle name="40% - Énfasis2 2" xfId="77"/>
    <cellStyle name="40% - Énfasis2 2 2" xfId="78"/>
    <cellStyle name="40% - Énfasis2 2 3" xfId="79"/>
    <cellStyle name="40% - Énfasis2 3" xfId="76"/>
    <cellStyle name="40% - Énfasis3 2" xfId="81"/>
    <cellStyle name="40% - Énfasis3 2 2" xfId="82"/>
    <cellStyle name="40% - Énfasis3 2 3" xfId="83"/>
    <cellStyle name="40% - Énfasis3 3" xfId="80"/>
    <cellStyle name="40% - Énfasis4 2" xfId="85"/>
    <cellStyle name="40% - Énfasis4 2 2" xfId="86"/>
    <cellStyle name="40% - Énfasis4 2 3" xfId="87"/>
    <cellStyle name="40% - Énfasis4 3" xfId="84"/>
    <cellStyle name="40% - Énfasis5 2" xfId="89"/>
    <cellStyle name="40% - Énfasis5 2 2" xfId="90"/>
    <cellStyle name="40% - Énfasis5 2 3" xfId="91"/>
    <cellStyle name="40% - Énfasis5 3" xfId="88"/>
    <cellStyle name="40% - Énfasis6 2" xfId="93"/>
    <cellStyle name="40% - Énfasis6 2 2" xfId="94"/>
    <cellStyle name="40% - Énfasis6 2 3" xfId="95"/>
    <cellStyle name="40% - Énfasis6 3" xfId="92"/>
    <cellStyle name="60% - Énfasis1 2" xfId="97"/>
    <cellStyle name="60% - Énfasis1 2 2" xfId="98"/>
    <cellStyle name="60% - Énfasis1 2 3" xfId="99"/>
    <cellStyle name="60% - Énfasis1 3" xfId="96"/>
    <cellStyle name="60% - Énfasis2 2" xfId="101"/>
    <cellStyle name="60% - Énfasis2 2 2" xfId="102"/>
    <cellStyle name="60% - Énfasis2 2 3" xfId="103"/>
    <cellStyle name="60% - Énfasis2 3" xfId="100"/>
    <cellStyle name="60% - Énfasis3 2" xfId="105"/>
    <cellStyle name="60% - Énfasis3 2 2" xfId="106"/>
    <cellStyle name="60% - Énfasis3 2 3" xfId="107"/>
    <cellStyle name="60% - Énfasis3 3" xfId="104"/>
    <cellStyle name="60% - Énfasis4 2" xfId="109"/>
    <cellStyle name="60% - Énfasis4 2 2" xfId="110"/>
    <cellStyle name="60% - Énfasis4 2 3" xfId="111"/>
    <cellStyle name="60% - Énfasis4 3" xfId="108"/>
    <cellStyle name="60% - Énfasis5 2" xfId="113"/>
    <cellStyle name="60% - Énfasis5 2 2" xfId="114"/>
    <cellStyle name="60% - Énfasis5 2 3" xfId="115"/>
    <cellStyle name="60% - Énfasis5 3" xfId="112"/>
    <cellStyle name="60% - Énfasis6 2" xfId="117"/>
    <cellStyle name="60% - Énfasis6 2 2" xfId="118"/>
    <cellStyle name="60% - Énfasis6 2 3" xfId="119"/>
    <cellStyle name="60% - Énfasis6 3" xfId="116"/>
    <cellStyle name="Buena 2" xfId="121"/>
    <cellStyle name="Buena 2 2" xfId="122"/>
    <cellStyle name="Buena 2 3" xfId="123"/>
    <cellStyle name="Buena 3" xfId="120"/>
    <cellStyle name="Cálculo 2" xfId="125"/>
    <cellStyle name="Cálculo 2 2" xfId="126"/>
    <cellStyle name="Cálculo 2 3" xfId="127"/>
    <cellStyle name="Cálculo 3" xfId="124"/>
    <cellStyle name="Celda de comprobación 2" xfId="129"/>
    <cellStyle name="Celda de comprobación 2 2" xfId="130"/>
    <cellStyle name="Celda de comprobación 2 3" xfId="131"/>
    <cellStyle name="Celda de comprobación 3" xfId="128"/>
    <cellStyle name="Celda vinculada 2" xfId="133"/>
    <cellStyle name="Celda vinculada 2 2" xfId="134"/>
    <cellStyle name="Celda vinculada 2 3" xfId="135"/>
    <cellStyle name="Celda vinculada 3" xfId="132"/>
    <cellStyle name="Comma 2" xfId="6"/>
    <cellStyle name="Comma 3" xfId="7"/>
    <cellStyle name="Comma 4" xfId="27"/>
    <cellStyle name="Diseño" xfId="8"/>
    <cellStyle name="Encabezado 1" xfId="2" builtinId="16" customBuiltin="1"/>
    <cellStyle name="Encabezado 4" xfId="5" builtinId="19" customBuiltin="1"/>
    <cellStyle name="Énfasis1 2" xfId="137"/>
    <cellStyle name="Énfasis1 2 2" xfId="138"/>
    <cellStyle name="Énfasis1 2 3" xfId="139"/>
    <cellStyle name="Énfasis1 3" xfId="136"/>
    <cellStyle name="Énfasis2 2" xfId="141"/>
    <cellStyle name="Énfasis2 2 2" xfId="142"/>
    <cellStyle name="Énfasis2 2 3" xfId="143"/>
    <cellStyle name="Énfasis2 3" xfId="140"/>
    <cellStyle name="Énfasis3 2" xfId="145"/>
    <cellStyle name="Énfasis3 2 2" xfId="146"/>
    <cellStyle name="Énfasis3 2 3" xfId="147"/>
    <cellStyle name="Énfasis3 3" xfId="144"/>
    <cellStyle name="Énfasis4 2" xfId="149"/>
    <cellStyle name="Énfasis4 2 2" xfId="150"/>
    <cellStyle name="Énfasis4 2 3" xfId="151"/>
    <cellStyle name="Énfasis4 3" xfId="148"/>
    <cellStyle name="Énfasis5 2" xfId="153"/>
    <cellStyle name="Énfasis5 2 2" xfId="154"/>
    <cellStyle name="Énfasis5 2 3" xfId="155"/>
    <cellStyle name="Énfasis5 3" xfId="152"/>
    <cellStyle name="Énfasis6 2" xfId="157"/>
    <cellStyle name="Énfasis6 2 2" xfId="158"/>
    <cellStyle name="Énfasis6 2 3" xfId="159"/>
    <cellStyle name="Énfasis6 3" xfId="156"/>
    <cellStyle name="Entrada 2" xfId="161"/>
    <cellStyle name="Entrada 2 2" xfId="162"/>
    <cellStyle name="Entrada 2 3" xfId="163"/>
    <cellStyle name="Entrada 3" xfId="160"/>
    <cellStyle name="Euro" xfId="29"/>
    <cellStyle name="Hipervínculo" xfId="215" builtinId="8"/>
    <cellStyle name="Hipervínculo 2" xfId="213"/>
    <cellStyle name="Hyperlink 2" xfId="9"/>
    <cellStyle name="Incorrecto 2" xfId="165"/>
    <cellStyle name="Incorrecto 2 2" xfId="166"/>
    <cellStyle name="Incorrecto 2 3" xfId="167"/>
    <cellStyle name="Incorrecto 3" xfId="164"/>
    <cellStyle name="Millares 2" xfId="10"/>
    <cellStyle name="Millares 2 2" xfId="11"/>
    <cellStyle name="Millares 2 2 2" xfId="170"/>
    <cellStyle name="Millares 2 3" xfId="30"/>
    <cellStyle name="Millares 2 3 2" xfId="171"/>
    <cellStyle name="Millares 2 4" xfId="169"/>
    <cellStyle name="Millares 3" xfId="12"/>
    <cellStyle name="Millares 3 2" xfId="172"/>
    <cellStyle name="Millares 4" xfId="31"/>
    <cellStyle name="Millares 4 2" xfId="173"/>
    <cellStyle name="Millares 5" xfId="32"/>
    <cellStyle name="Millares 6" xfId="168"/>
    <cellStyle name="Moneda 2" xfId="13"/>
    <cellStyle name="Neutral 2" xfId="175"/>
    <cellStyle name="Neutral 2 2" xfId="176"/>
    <cellStyle name="Neutral 2 3" xfId="177"/>
    <cellStyle name="Neutral 3" xfId="174"/>
    <cellStyle name="Normal" xfId="0" builtinId="0"/>
    <cellStyle name="Normal 10" xfId="26"/>
    <cellStyle name="Normal 10 2" xfId="47"/>
    <cellStyle name="Normal 10 3" xfId="33"/>
    <cellStyle name="Normal 11" xfId="34"/>
    <cellStyle name="Normal 12" xfId="35"/>
    <cellStyle name="Normal 13" xfId="217"/>
    <cellStyle name="Normal 17" xfId="211"/>
    <cellStyle name="Normal 18" xfId="212"/>
    <cellStyle name="Normal 2" xfId="14"/>
    <cellStyle name="Normal 2 2" xfId="15"/>
    <cellStyle name="Normal 2 2 2" xfId="179"/>
    <cellStyle name="Normal 2 3" xfId="36"/>
    <cellStyle name="Normal 2 3 3" xfId="46"/>
    <cellStyle name="Normal 2 4" xfId="180"/>
    <cellStyle name="Normal 2 5" xfId="178"/>
    <cellStyle name="Normal 3" xfId="16"/>
    <cellStyle name="Normal 3 2" xfId="38"/>
    <cellStyle name="Normal 3 2 2" xfId="181"/>
    <cellStyle name="Normal 3 2 3" xfId="45"/>
    <cellStyle name="Normal 3 3" xfId="39"/>
    <cellStyle name="Normal 3 3 2" xfId="182"/>
    <cellStyle name="Normal 3 4" xfId="183"/>
    <cellStyle name="Normal 3 5" xfId="37"/>
    <cellStyle name="Normal 3 6" xfId="214"/>
    <cellStyle name="Normal 4" xfId="17"/>
    <cellStyle name="Normal 4 2" xfId="18"/>
    <cellStyle name="Normal 4 2 2" xfId="19"/>
    <cellStyle name="Normal 4 2 3" xfId="184"/>
    <cellStyle name="Normal 4 3" xfId="40"/>
    <cellStyle name="Normal 5" xfId="20"/>
    <cellStyle name="Normal 5 2" xfId="21"/>
    <cellStyle name="Normal 5 3" xfId="41"/>
    <cellStyle name="Normal 6" xfId="22"/>
    <cellStyle name="Normal 6 2" xfId="42"/>
    <cellStyle name="Normal 6 5" xfId="185"/>
    <cellStyle name="Normal 7" xfId="23"/>
    <cellStyle name="Normal 7 2" xfId="187"/>
    <cellStyle name="Normal 7 3" xfId="188"/>
    <cellStyle name="Normal 7 4" xfId="186"/>
    <cellStyle name="Normal 7 5" xfId="43"/>
    <cellStyle name="Normal 8" xfId="24"/>
    <cellStyle name="Normal 8 2" xfId="189"/>
    <cellStyle name="Normal 8 3" xfId="44"/>
    <cellStyle name="Normal 9" xfId="25"/>
    <cellStyle name="Normal 9 2" xfId="190"/>
    <cellStyle name="Notas 2" xfId="192"/>
    <cellStyle name="Notas 2 2" xfId="193"/>
    <cellStyle name="Notas 2 3" xfId="194"/>
    <cellStyle name="Notas 3" xfId="191"/>
    <cellStyle name="Porcentaje" xfId="216" builtinId="5"/>
    <cellStyle name="Salida 2" xfId="196"/>
    <cellStyle name="Salida 2 2" xfId="197"/>
    <cellStyle name="Salida 2 3" xfId="198"/>
    <cellStyle name="Salida 3" xfId="195"/>
    <cellStyle name="Texto de advertencia 2" xfId="200"/>
    <cellStyle name="Texto de advertencia 2 2" xfId="201"/>
    <cellStyle name="Texto de advertencia 2 3" xfId="202"/>
    <cellStyle name="Texto de advertencia 3" xfId="199"/>
    <cellStyle name="Texto explicativo 2" xfId="204"/>
    <cellStyle name="Texto explicativo 2 2" xfId="205"/>
    <cellStyle name="Texto explicativo 2 3" xfId="206"/>
    <cellStyle name="Texto explicativo 3" xfId="203"/>
    <cellStyle name="Título" xfId="1" builtinId="15" customBuiltin="1"/>
    <cellStyle name="Título 2" xfId="3" builtinId="17" customBuiltin="1"/>
    <cellStyle name="Título 3" xfId="4" builtinId="18" customBuiltin="1"/>
    <cellStyle name="Total 2" xfId="208"/>
    <cellStyle name="Total 2 2" xfId="209"/>
    <cellStyle name="Total 2 3" xfId="210"/>
    <cellStyle name="Total 3" xfId="207"/>
  </cellStyles>
  <dxfs count="0"/>
  <tableStyles count="1" defaultTableStyle="TableStyleMedium2" defaultPivotStyle="PivotStyleLight16">
    <tableStyle name="Invisible" pivot="0" table="0" count="0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6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44820</xdr:colOff>
      <xdr:row>0</xdr:row>
      <xdr:rowOff>57934</xdr:rowOff>
    </xdr:from>
    <xdr:to>
      <xdr:col>3</xdr:col>
      <xdr:colOff>228600</xdr:colOff>
      <xdr:row>3</xdr:row>
      <xdr:rowOff>143995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6891C3-475F-4507-90C2-6364A99F5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0" y="57934"/>
          <a:ext cx="2342033" cy="12402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28575</xdr:rowOff>
    </xdr:from>
    <xdr:to>
      <xdr:col>1</xdr:col>
      <xdr:colOff>0</xdr:colOff>
      <xdr:row>3</xdr:row>
      <xdr:rowOff>219075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24574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  <sheetName val="REG_REVIS_1"/>
      <sheetName val="ANALISIS_1"/>
      <sheetName val="Pump_Calcs"/>
      <sheetName val="DATOS_DE_CAMPO"/>
      <sheetName val="Programa_Producción"/>
      <sheetName val="REG_REVIS_2"/>
      <sheetName val="ANALISIS_2"/>
      <sheetName val="Pump_Calcs1"/>
      <sheetName val="DATOS_DE_CAMPO1"/>
      <sheetName val="Programa_Producción1"/>
      <sheetName val="REG_REVIS_4"/>
      <sheetName val="ANALISIS_4"/>
      <sheetName val="Pump_Calcs3"/>
      <sheetName val="DATOS_DE_CAMPO3"/>
      <sheetName val="Programa_Producción3"/>
      <sheetName val="REG_REVIS_3"/>
      <sheetName val="ANALISIS_3"/>
      <sheetName val="Pump_Calcs2"/>
      <sheetName val="DATOS_DE_CAMPO2"/>
      <sheetName val="Programa_Producción2"/>
      <sheetName val="REG_REVIS_5"/>
      <sheetName val="ANALISIS_5"/>
      <sheetName val="Pump_Calcs4"/>
      <sheetName val="DATOS_DE_CAMPO4"/>
      <sheetName val="Programa_Producción4"/>
      <sheetName val="取纏"/>
      <sheetName val="想定価格"/>
      <sheetName val="Data"/>
      <sheetName val="NEWDRAW"/>
      <sheetName val="DATA LISTS"/>
      <sheetName val="DATA_REFERENCE"/>
      <sheetName val="UnitWght"/>
      <sheetName val="Restraint Summary Extended - Mu"/>
      <sheetName val="Budget Weight Instructions A"/>
      <sheetName val="ENE97"/>
      <sheetName val="Planilla.LPC"/>
      <sheetName val="civ_roma"/>
      <sheetName val="Param"/>
      <sheetName val="Conting"/>
      <sheetName val="LaborFlow"/>
      <sheetName val="datos"/>
      <sheetName val="GENERAL"/>
      <sheetName val="Sheet11(2)"/>
      <sheetName val="Basedatos"/>
      <sheetName val="Calculo cables"/>
      <sheetName val="BASE DE DATOS"/>
      <sheetName val="대비표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4"/>
  <sheetViews>
    <sheetView showGridLines="0" tabSelected="1" zoomScale="70" zoomScaleNormal="70" workbookViewId="0">
      <selection activeCell="N9" sqref="N9"/>
    </sheetView>
  </sheetViews>
  <sheetFormatPr baseColWidth="10" defaultColWidth="11.42578125" defaultRowHeight="15"/>
  <cols>
    <col min="1" max="1" width="11.85546875" style="1" customWidth="1"/>
    <col min="2" max="3" width="10" style="1" customWidth="1"/>
    <col min="4" max="4" width="27.28515625" style="1" customWidth="1"/>
    <col min="5" max="5" width="22.42578125" style="1" customWidth="1"/>
    <col min="6" max="6" width="17.5703125" style="1" customWidth="1"/>
    <col min="7" max="7" width="23.140625" style="1" customWidth="1"/>
    <col min="8" max="8" width="22" style="1" customWidth="1"/>
    <col min="9" max="9" width="11.7109375" style="1" customWidth="1"/>
    <col min="10" max="10" width="13" style="1" customWidth="1"/>
    <col min="11" max="11" width="17.28515625" style="1" customWidth="1"/>
    <col min="12" max="12" width="32.28515625" style="1" customWidth="1"/>
  </cols>
  <sheetData>
    <row r="1" spans="1:12" ht="38.25" customHeight="1">
      <c r="A1" s="119"/>
      <c r="B1" s="120"/>
      <c r="C1" s="120"/>
      <c r="D1" s="120"/>
      <c r="E1" s="123" t="s">
        <v>0</v>
      </c>
      <c r="F1" s="124"/>
      <c r="G1" s="124"/>
      <c r="H1" s="124"/>
      <c r="I1" s="124"/>
      <c r="J1" s="125"/>
      <c r="K1" s="136"/>
      <c r="L1" s="137"/>
    </row>
    <row r="2" spans="1:12" ht="38.25" customHeight="1">
      <c r="A2" s="121"/>
      <c r="B2" s="122"/>
      <c r="C2" s="122"/>
      <c r="D2" s="122"/>
      <c r="E2" s="126"/>
      <c r="F2" s="127"/>
      <c r="G2" s="127"/>
      <c r="H2" s="127"/>
      <c r="I2" s="127"/>
      <c r="J2" s="128"/>
      <c r="K2" s="138"/>
      <c r="L2" s="139"/>
    </row>
    <row r="3" spans="1:12">
      <c r="A3" s="121"/>
      <c r="B3" s="122"/>
      <c r="C3" s="122"/>
      <c r="D3" s="122"/>
      <c r="E3" s="126"/>
      <c r="F3" s="127"/>
      <c r="G3" s="127"/>
      <c r="H3" s="127"/>
      <c r="I3" s="127"/>
      <c r="J3" s="128"/>
      <c r="K3" s="140" t="s">
        <v>1</v>
      </c>
      <c r="L3" s="141"/>
    </row>
    <row r="4" spans="1:12">
      <c r="A4" s="121"/>
      <c r="B4" s="122"/>
      <c r="C4" s="122"/>
      <c r="D4" s="122"/>
      <c r="E4" s="126"/>
      <c r="F4" s="127"/>
      <c r="G4" s="127"/>
      <c r="H4" s="127"/>
      <c r="I4" s="127"/>
      <c r="J4" s="128"/>
      <c r="K4" s="142" t="s">
        <v>2</v>
      </c>
      <c r="L4" s="144"/>
    </row>
    <row r="5" spans="1:12">
      <c r="A5" s="146" t="s">
        <v>3</v>
      </c>
      <c r="B5" s="147"/>
      <c r="C5" s="147"/>
      <c r="D5" s="147"/>
      <c r="E5" s="126"/>
      <c r="F5" s="127"/>
      <c r="G5" s="127"/>
      <c r="H5" s="127"/>
      <c r="I5" s="127"/>
      <c r="J5" s="128"/>
      <c r="K5" s="143"/>
      <c r="L5" s="145"/>
    </row>
    <row r="6" spans="1:12" ht="15.75" thickBot="1">
      <c r="A6" s="132" t="s">
        <v>4</v>
      </c>
      <c r="B6" s="133"/>
      <c r="C6" s="133"/>
      <c r="D6" s="133"/>
      <c r="E6" s="129"/>
      <c r="F6" s="130"/>
      <c r="G6" s="130"/>
      <c r="H6" s="130"/>
      <c r="I6" s="130"/>
      <c r="J6" s="131"/>
      <c r="K6" s="35"/>
      <c r="L6" s="15"/>
    </row>
    <row r="7" spans="1:12">
      <c r="A7" s="134" t="s">
        <v>5</v>
      </c>
      <c r="B7" s="135"/>
      <c r="C7" s="135"/>
      <c r="D7" s="135"/>
      <c r="E7" s="22"/>
      <c r="F7" s="22"/>
      <c r="G7" s="22"/>
      <c r="H7" s="22"/>
      <c r="I7" s="22"/>
      <c r="J7" s="22"/>
      <c r="K7" s="6"/>
      <c r="L7" s="7"/>
    </row>
    <row r="8" spans="1:12">
      <c r="A8" s="100" t="s">
        <v>6</v>
      </c>
      <c r="B8" s="101"/>
      <c r="C8" s="101"/>
      <c r="D8" s="101"/>
      <c r="E8" s="102" t="s">
        <v>61</v>
      </c>
      <c r="F8" s="102"/>
      <c r="G8" s="102"/>
      <c r="H8" s="102"/>
      <c r="I8" s="102"/>
      <c r="J8" s="102"/>
      <c r="K8" s="17"/>
      <c r="L8" s="18"/>
    </row>
    <row r="9" spans="1:12">
      <c r="A9" s="100" t="s">
        <v>7</v>
      </c>
      <c r="B9" s="101"/>
      <c r="C9" s="101"/>
      <c r="D9" s="101"/>
      <c r="E9" s="102" t="s">
        <v>62</v>
      </c>
      <c r="F9" s="102"/>
      <c r="G9" s="102"/>
      <c r="H9" s="102"/>
      <c r="I9" s="102"/>
      <c r="J9" s="102"/>
      <c r="K9" s="17"/>
      <c r="L9" s="18"/>
    </row>
    <row r="10" spans="1:12">
      <c r="A10" s="100" t="s">
        <v>8</v>
      </c>
      <c r="B10" s="101"/>
      <c r="C10" s="101"/>
      <c r="D10" s="101"/>
      <c r="E10" s="102" t="s">
        <v>63</v>
      </c>
      <c r="F10" s="102"/>
      <c r="G10" s="102"/>
      <c r="H10" s="102"/>
      <c r="I10" s="102"/>
      <c r="J10" s="102"/>
      <c r="K10" s="17"/>
      <c r="L10" s="18"/>
    </row>
    <row r="11" spans="1:12">
      <c r="A11" s="100" t="s">
        <v>9</v>
      </c>
      <c r="B11" s="101"/>
      <c r="C11" s="101"/>
      <c r="D11" s="101"/>
      <c r="E11" s="102" t="s">
        <v>64</v>
      </c>
      <c r="F11" s="102"/>
      <c r="G11" s="102"/>
      <c r="H11" s="102"/>
      <c r="I11" s="102"/>
      <c r="J11" s="102"/>
      <c r="K11" s="17"/>
      <c r="L11" s="18"/>
    </row>
    <row r="12" spans="1:12" ht="31.5" customHeight="1" thickBot="1">
      <c r="A12" s="16"/>
      <c r="B12" s="3"/>
      <c r="C12" s="3"/>
      <c r="D12" s="3"/>
      <c r="E12" s="3"/>
      <c r="F12" s="3"/>
      <c r="G12" s="3"/>
      <c r="H12" s="3"/>
      <c r="I12" s="3"/>
      <c r="J12" s="36"/>
      <c r="K12" s="36" t="s">
        <v>10</v>
      </c>
      <c r="L12" s="37"/>
    </row>
    <row r="13" spans="1:12" ht="41.25" thickBot="1">
      <c r="A13" s="20" t="s">
        <v>11</v>
      </c>
      <c r="B13" s="21" t="s">
        <v>12</v>
      </c>
      <c r="C13" s="21"/>
      <c r="D13" s="21" t="s">
        <v>13</v>
      </c>
      <c r="E13" s="103" t="s">
        <v>14</v>
      </c>
      <c r="F13" s="103"/>
      <c r="G13" s="103"/>
      <c r="H13" s="103"/>
      <c r="I13" s="103"/>
      <c r="J13" s="103"/>
      <c r="K13" s="23" t="s">
        <v>15</v>
      </c>
      <c r="L13" s="24" t="s">
        <v>16</v>
      </c>
    </row>
    <row r="14" spans="1:12" ht="31.5" customHeight="1">
      <c r="A14" s="104" t="s">
        <v>27</v>
      </c>
      <c r="B14" s="105"/>
      <c r="C14" s="105"/>
      <c r="D14" s="105"/>
      <c r="E14" s="105"/>
      <c r="F14" s="105"/>
      <c r="G14" s="105"/>
      <c r="H14" s="105"/>
      <c r="I14" s="105"/>
      <c r="J14" s="105"/>
      <c r="K14" s="105"/>
      <c r="L14" s="106"/>
    </row>
    <row r="15" spans="1:12" ht="30" customHeight="1">
      <c r="A15" s="42"/>
      <c r="B15" s="43"/>
      <c r="C15" s="43"/>
      <c r="D15" s="43"/>
      <c r="E15" s="83" t="s">
        <v>28</v>
      </c>
      <c r="F15" s="83"/>
      <c r="G15" s="83"/>
      <c r="H15" s="83"/>
      <c r="I15" s="83"/>
      <c r="J15" s="83"/>
      <c r="K15" s="46"/>
      <c r="L15" s="45"/>
    </row>
    <row r="16" spans="1:12" ht="30" customHeight="1">
      <c r="A16" s="25"/>
      <c r="B16" s="26" t="s">
        <v>29</v>
      </c>
      <c r="C16" s="26">
        <v>7</v>
      </c>
      <c r="D16" s="27">
        <v>5</v>
      </c>
      <c r="E16" s="107" t="s">
        <v>30</v>
      </c>
      <c r="F16" s="108"/>
      <c r="G16" s="108"/>
      <c r="H16" s="108"/>
      <c r="I16" s="108"/>
      <c r="J16" s="109"/>
      <c r="K16" s="28">
        <v>4617.78</v>
      </c>
      <c r="L16" s="29">
        <f>+D16*C16*K16</f>
        <v>161622.29999999999</v>
      </c>
    </row>
    <row r="17" spans="1:12" ht="30" customHeight="1">
      <c r="A17" s="25"/>
      <c r="B17" s="26" t="s">
        <v>29</v>
      </c>
      <c r="C17" s="26">
        <v>7</v>
      </c>
      <c r="D17" s="27">
        <v>3</v>
      </c>
      <c r="E17" s="107" t="s">
        <v>55</v>
      </c>
      <c r="F17" s="108"/>
      <c r="G17" s="108"/>
      <c r="H17" s="108"/>
      <c r="I17" s="108"/>
      <c r="J17" s="109"/>
      <c r="K17" s="28">
        <v>4350.6499999999996</v>
      </c>
      <c r="L17" s="29">
        <f>+D17*C17*K17</f>
        <v>91363.65</v>
      </c>
    </row>
    <row r="18" spans="1:12" ht="30" customHeight="1">
      <c r="A18" s="42"/>
      <c r="B18" s="43"/>
      <c r="C18" s="43"/>
      <c r="D18" s="44"/>
      <c r="E18" s="83" t="s">
        <v>31</v>
      </c>
      <c r="F18" s="83"/>
      <c r="G18" s="83"/>
      <c r="H18" s="83"/>
      <c r="I18" s="83"/>
      <c r="J18" s="83"/>
      <c r="K18" s="46"/>
      <c r="L18" s="45"/>
    </row>
    <row r="19" spans="1:12" ht="30" customHeight="1">
      <c r="A19" s="25"/>
      <c r="B19" s="26" t="s">
        <v>32</v>
      </c>
      <c r="C19" s="26">
        <v>1</v>
      </c>
      <c r="D19" s="27">
        <v>1</v>
      </c>
      <c r="E19" s="107" t="s">
        <v>33</v>
      </c>
      <c r="F19" s="108"/>
      <c r="G19" s="108"/>
      <c r="H19" s="108"/>
      <c r="I19" s="108"/>
      <c r="J19" s="109"/>
      <c r="K19" s="28"/>
      <c r="L19" s="29">
        <f>+D19*C19*K19</f>
        <v>0</v>
      </c>
    </row>
    <row r="20" spans="1:12" ht="30" customHeight="1">
      <c r="A20" s="25"/>
      <c r="B20" s="26" t="s">
        <v>32</v>
      </c>
      <c r="C20" s="26">
        <v>1</v>
      </c>
      <c r="D20" s="27">
        <v>1</v>
      </c>
      <c r="E20" s="80" t="s">
        <v>34</v>
      </c>
      <c r="F20" s="81"/>
      <c r="G20" s="81"/>
      <c r="H20" s="81"/>
      <c r="I20" s="81"/>
      <c r="J20" s="82"/>
      <c r="K20" s="28">
        <v>5040</v>
      </c>
      <c r="L20" s="29">
        <f t="shared" ref="L20:L22" si="0">+D20*C20*K20</f>
        <v>5040</v>
      </c>
    </row>
    <row r="21" spans="1:12" ht="30" customHeight="1">
      <c r="A21" s="25"/>
      <c r="B21" s="26" t="s">
        <v>32</v>
      </c>
      <c r="C21" s="26">
        <v>1</v>
      </c>
      <c r="D21" s="27">
        <v>1</v>
      </c>
      <c r="E21" s="107" t="s">
        <v>35</v>
      </c>
      <c r="F21" s="108"/>
      <c r="G21" s="108"/>
      <c r="H21" s="108"/>
      <c r="I21" s="108"/>
      <c r="J21" s="109"/>
      <c r="K21" s="28"/>
      <c r="L21" s="29">
        <f t="shared" si="0"/>
        <v>0</v>
      </c>
    </row>
    <row r="22" spans="1:12" ht="30" customHeight="1">
      <c r="A22" s="25"/>
      <c r="B22" s="26" t="s">
        <v>32</v>
      </c>
      <c r="C22" s="26">
        <v>1</v>
      </c>
      <c r="D22" s="27">
        <v>1</v>
      </c>
      <c r="E22" s="80" t="s">
        <v>36</v>
      </c>
      <c r="F22" s="81"/>
      <c r="G22" s="81"/>
      <c r="H22" s="81"/>
      <c r="I22" s="81"/>
      <c r="J22" s="82"/>
      <c r="K22" s="28">
        <v>5226.66</v>
      </c>
      <c r="L22" s="29">
        <f t="shared" si="0"/>
        <v>5226.66</v>
      </c>
    </row>
    <row r="23" spans="1:12" ht="30" customHeight="1">
      <c r="A23" s="42"/>
      <c r="B23" s="43"/>
      <c r="C23" s="43"/>
      <c r="D23" s="44"/>
      <c r="E23" s="83" t="s">
        <v>37</v>
      </c>
      <c r="F23" s="83"/>
      <c r="G23" s="83"/>
      <c r="H23" s="83"/>
      <c r="I23" s="83"/>
      <c r="J23" s="83"/>
      <c r="K23" s="46"/>
      <c r="L23" s="46"/>
    </row>
    <row r="24" spans="1:12" ht="30" customHeight="1">
      <c r="A24" s="25"/>
      <c r="B24" s="26" t="s">
        <v>32</v>
      </c>
      <c r="C24" s="26">
        <v>1</v>
      </c>
      <c r="D24" s="27">
        <v>1</v>
      </c>
      <c r="E24" s="80" t="s">
        <v>38</v>
      </c>
      <c r="F24" s="81"/>
      <c r="G24" s="81"/>
      <c r="H24" s="81"/>
      <c r="I24" s="81"/>
      <c r="J24" s="82"/>
      <c r="K24" s="28">
        <v>17360</v>
      </c>
      <c r="L24" s="29">
        <f>+K24*D24*C24</f>
        <v>17360</v>
      </c>
    </row>
    <row r="25" spans="1:12" ht="30" customHeight="1">
      <c r="A25" s="42"/>
      <c r="B25" s="43"/>
      <c r="C25" s="43"/>
      <c r="D25" s="44"/>
      <c r="E25" s="83" t="s">
        <v>39</v>
      </c>
      <c r="F25" s="83"/>
      <c r="G25" s="83"/>
      <c r="H25" s="83"/>
      <c r="I25" s="83"/>
      <c r="J25" s="83"/>
      <c r="K25" s="46"/>
      <c r="L25" s="46"/>
    </row>
    <row r="26" spans="1:12" ht="30" customHeight="1">
      <c r="A26" s="41"/>
      <c r="B26" s="26" t="s">
        <v>29</v>
      </c>
      <c r="C26" s="26">
        <v>7</v>
      </c>
      <c r="D26" s="27">
        <v>8</v>
      </c>
      <c r="E26" s="84" t="s">
        <v>40</v>
      </c>
      <c r="F26" s="84"/>
      <c r="G26" s="84"/>
      <c r="H26" s="84"/>
      <c r="I26" s="84"/>
      <c r="J26" s="84"/>
      <c r="K26" s="28">
        <v>45.29</v>
      </c>
      <c r="L26" s="29">
        <f>+K26*D26*C26</f>
        <v>2536.2399999999998</v>
      </c>
    </row>
    <row r="27" spans="1:12" ht="30" customHeight="1">
      <c r="A27" s="41"/>
      <c r="B27" s="26" t="s">
        <v>29</v>
      </c>
      <c r="C27" s="26">
        <v>7</v>
      </c>
      <c r="D27" s="27">
        <v>8</v>
      </c>
      <c r="E27" s="84" t="s">
        <v>41</v>
      </c>
      <c r="F27" s="84"/>
      <c r="G27" s="84"/>
      <c r="H27" s="84"/>
      <c r="I27" s="84"/>
      <c r="J27" s="84"/>
      <c r="K27" s="28">
        <v>45.29</v>
      </c>
      <c r="L27" s="29">
        <f t="shared" ref="L27:L30" si="1">+K27*D27*C27</f>
        <v>2536.2399999999998</v>
      </c>
    </row>
    <row r="28" spans="1:12" ht="30" customHeight="1">
      <c r="A28" s="41"/>
      <c r="B28" s="26" t="s">
        <v>29</v>
      </c>
      <c r="C28" s="26">
        <v>7</v>
      </c>
      <c r="D28" s="27">
        <v>8</v>
      </c>
      <c r="E28" s="88" t="s">
        <v>42</v>
      </c>
      <c r="F28" s="89"/>
      <c r="G28" s="89"/>
      <c r="H28" s="89"/>
      <c r="I28" s="89"/>
      <c r="J28" s="90"/>
      <c r="K28" s="28">
        <v>42.27</v>
      </c>
      <c r="L28" s="29">
        <f t="shared" si="1"/>
        <v>2367.1200000000003</v>
      </c>
    </row>
    <row r="29" spans="1:12" ht="30" customHeight="1">
      <c r="A29" s="41"/>
      <c r="B29" s="26" t="s">
        <v>29</v>
      </c>
      <c r="C29" s="26">
        <v>7</v>
      </c>
      <c r="D29" s="27">
        <v>8</v>
      </c>
      <c r="E29" s="88" t="s">
        <v>43</v>
      </c>
      <c r="F29" s="89"/>
      <c r="G29" s="89"/>
      <c r="H29" s="89"/>
      <c r="I29" s="89"/>
      <c r="J29" s="90"/>
      <c r="K29" s="28">
        <v>9.4499999999999993</v>
      </c>
      <c r="L29" s="29">
        <f t="shared" si="1"/>
        <v>529.19999999999993</v>
      </c>
    </row>
    <row r="30" spans="1:12" ht="30" customHeight="1">
      <c r="A30" s="41"/>
      <c r="B30" s="26" t="s">
        <v>29</v>
      </c>
      <c r="C30" s="26">
        <v>7</v>
      </c>
      <c r="D30" s="27">
        <v>8</v>
      </c>
      <c r="E30" s="84" t="s">
        <v>44</v>
      </c>
      <c r="F30" s="84"/>
      <c r="G30" s="84"/>
      <c r="H30" s="84"/>
      <c r="I30" s="84"/>
      <c r="J30" s="84"/>
      <c r="K30" s="28">
        <v>13.42</v>
      </c>
      <c r="L30" s="29">
        <f t="shared" si="1"/>
        <v>751.52</v>
      </c>
    </row>
    <row r="31" spans="1:12" ht="23.25">
      <c r="A31" s="113" t="s">
        <v>22</v>
      </c>
      <c r="B31" s="114"/>
      <c r="C31" s="114"/>
      <c r="D31" s="114"/>
      <c r="E31" s="114"/>
      <c r="F31" s="114"/>
      <c r="G31" s="114"/>
      <c r="H31" s="114"/>
      <c r="I31" s="114"/>
      <c r="J31" s="114"/>
      <c r="K31" s="115"/>
      <c r="L31" s="29">
        <f>SUM(L16:L30)</f>
        <v>289332.93</v>
      </c>
    </row>
    <row r="32" spans="1:12" ht="30" customHeight="1">
      <c r="A32" s="25"/>
      <c r="B32" s="26" t="s">
        <v>23</v>
      </c>
      <c r="C32" s="26"/>
      <c r="D32" s="27">
        <v>1</v>
      </c>
      <c r="E32" s="108"/>
      <c r="F32" s="108"/>
      <c r="G32" s="108"/>
      <c r="H32" s="108"/>
      <c r="I32" s="108"/>
      <c r="J32" s="109"/>
      <c r="K32" s="28">
        <v>20253.330000000002</v>
      </c>
      <c r="L32" s="29">
        <f>+K32</f>
        <v>20253.330000000002</v>
      </c>
    </row>
    <row r="33" spans="1:14" ht="30" customHeight="1" thickBot="1">
      <c r="A33" s="30"/>
      <c r="B33" s="31" t="s">
        <v>23</v>
      </c>
      <c r="C33" s="31"/>
      <c r="D33" s="32">
        <v>1</v>
      </c>
      <c r="E33" s="117"/>
      <c r="F33" s="117"/>
      <c r="G33" s="117"/>
      <c r="H33" s="117"/>
      <c r="I33" s="117"/>
      <c r="J33" s="118"/>
      <c r="K33" s="33">
        <v>19818.07</v>
      </c>
      <c r="L33" s="34">
        <f>+K33</f>
        <v>19818.07</v>
      </c>
    </row>
    <row r="34" spans="1:14" ht="30" customHeight="1" thickTop="1">
      <c r="A34" s="85" t="s">
        <v>24</v>
      </c>
      <c r="B34" s="86"/>
      <c r="C34" s="86"/>
      <c r="D34" s="86"/>
      <c r="E34" s="86"/>
      <c r="F34" s="86"/>
      <c r="G34" s="86"/>
      <c r="H34" s="86"/>
      <c r="I34" s="86"/>
      <c r="J34" s="86"/>
      <c r="K34" s="87"/>
      <c r="L34" s="39">
        <f>SUM(L31:L33)</f>
        <v>329404.33</v>
      </c>
      <c r="N34" s="66"/>
    </row>
    <row r="35" spans="1:14" ht="30" customHeight="1" thickBot="1">
      <c r="A35" s="110" t="s">
        <v>17</v>
      </c>
      <c r="B35" s="111"/>
      <c r="C35" s="111"/>
      <c r="D35" s="111"/>
      <c r="E35" s="111"/>
      <c r="F35" s="111"/>
      <c r="G35" s="111"/>
      <c r="H35" s="111"/>
      <c r="I35" s="111"/>
      <c r="J35" s="112"/>
      <c r="K35" s="40">
        <v>0.18</v>
      </c>
      <c r="L35" s="34">
        <f>0.18*L34</f>
        <v>59292.779399999999</v>
      </c>
    </row>
    <row r="36" spans="1:14" ht="30" customHeight="1" thickTop="1" thickBot="1">
      <c r="A36" s="85" t="s">
        <v>25</v>
      </c>
      <c r="B36" s="86"/>
      <c r="C36" s="86"/>
      <c r="D36" s="86"/>
      <c r="E36" s="86"/>
      <c r="F36" s="86"/>
      <c r="G36" s="86"/>
      <c r="H36" s="86"/>
      <c r="I36" s="86"/>
      <c r="J36" s="86"/>
      <c r="K36" s="87"/>
      <c r="L36" s="38">
        <f>IF(L35="","",+L35+L34)</f>
        <v>388697.10940000002</v>
      </c>
    </row>
    <row r="37" spans="1:14">
      <c r="A37" s="8"/>
      <c r="B37" s="9"/>
      <c r="C37" s="9"/>
      <c r="D37" s="9"/>
      <c r="E37" s="19"/>
      <c r="F37" s="19"/>
      <c r="G37" s="19"/>
      <c r="H37" s="19"/>
      <c r="I37" s="10"/>
      <c r="J37" s="10"/>
      <c r="K37" s="11"/>
      <c r="L37" s="49"/>
    </row>
    <row r="38" spans="1:14" ht="20.25">
      <c r="A38" s="74" t="s">
        <v>18</v>
      </c>
      <c r="B38" s="75"/>
      <c r="C38" s="75"/>
      <c r="D38" s="75"/>
      <c r="E38" s="75"/>
      <c r="F38" s="75"/>
      <c r="G38" s="75"/>
      <c r="H38" s="75"/>
      <c r="I38" s="75"/>
      <c r="J38" s="75"/>
      <c r="K38" s="3"/>
      <c r="L38" s="50"/>
    </row>
    <row r="39" spans="1:14" ht="20.25">
      <c r="A39" s="54"/>
      <c r="B39" s="55"/>
      <c r="C39" s="55"/>
      <c r="D39" s="55"/>
      <c r="E39" s="56"/>
      <c r="F39" s="56"/>
      <c r="G39" s="54"/>
      <c r="H39" s="54"/>
      <c r="I39" s="54"/>
      <c r="J39" s="54"/>
      <c r="K39" s="3"/>
      <c r="L39" s="50"/>
    </row>
    <row r="40" spans="1:14" ht="27" customHeight="1" thickBot="1">
      <c r="A40" s="76" t="s">
        <v>14</v>
      </c>
      <c r="B40" s="77"/>
      <c r="C40" s="77"/>
      <c r="D40" s="78"/>
      <c r="E40" s="76" t="s">
        <v>45</v>
      </c>
      <c r="F40" s="77"/>
      <c r="G40" s="78"/>
      <c r="H40" s="76" t="s">
        <v>26</v>
      </c>
      <c r="I40" s="77"/>
      <c r="J40" s="78"/>
      <c r="K40" s="47"/>
      <c r="L40" s="51"/>
    </row>
    <row r="41" spans="1:14" ht="21" customHeight="1">
      <c r="A41" s="70" t="s">
        <v>19</v>
      </c>
      <c r="B41" s="70"/>
      <c r="C41" s="70"/>
      <c r="D41" s="70"/>
      <c r="E41" s="93" t="s">
        <v>46</v>
      </c>
      <c r="F41" s="93"/>
      <c r="G41" s="93"/>
      <c r="H41" s="57" t="s">
        <v>65</v>
      </c>
      <c r="I41" s="58"/>
      <c r="J41" s="59"/>
      <c r="K41" s="48"/>
      <c r="L41" s="52"/>
    </row>
    <row r="42" spans="1:14" ht="21" customHeight="1">
      <c r="A42" s="70" t="s">
        <v>20</v>
      </c>
      <c r="B42" s="70"/>
      <c r="C42" s="70"/>
      <c r="D42" s="70"/>
      <c r="E42" s="93" t="s">
        <v>47</v>
      </c>
      <c r="F42" s="93"/>
      <c r="G42" s="93"/>
      <c r="H42" s="60" t="s">
        <v>47</v>
      </c>
      <c r="I42" s="61"/>
      <c r="J42" s="62"/>
      <c r="K42" s="48"/>
      <c r="L42" s="52"/>
    </row>
    <row r="43" spans="1:14" ht="21" customHeight="1">
      <c r="A43" s="71" t="s">
        <v>56</v>
      </c>
      <c r="B43" s="72"/>
      <c r="C43" s="72"/>
      <c r="D43" s="73"/>
      <c r="E43" s="65"/>
      <c r="F43" s="65" t="s">
        <v>57</v>
      </c>
      <c r="G43" s="65"/>
      <c r="H43" s="60" t="s">
        <v>57</v>
      </c>
      <c r="I43" s="61"/>
      <c r="J43" s="62"/>
      <c r="K43" s="48"/>
      <c r="L43" s="52"/>
    </row>
    <row r="44" spans="1:14" ht="21" customHeight="1">
      <c r="A44" s="70" t="s">
        <v>21</v>
      </c>
      <c r="B44" s="70"/>
      <c r="C44" s="70"/>
      <c r="D44" s="70"/>
      <c r="E44" s="92" t="s">
        <v>58</v>
      </c>
      <c r="F44" s="93"/>
      <c r="G44" s="93"/>
      <c r="H44" s="60" t="s">
        <v>58</v>
      </c>
      <c r="I44" s="61"/>
      <c r="J44" s="62"/>
      <c r="K44" s="48"/>
      <c r="L44" s="52"/>
    </row>
    <row r="45" spans="1:14" ht="21" customHeight="1">
      <c r="A45" s="99" t="s">
        <v>51</v>
      </c>
      <c r="B45" s="99"/>
      <c r="C45" s="99"/>
      <c r="D45" s="99"/>
      <c r="E45" s="64"/>
      <c r="F45" s="63" t="s">
        <v>53</v>
      </c>
      <c r="G45" s="63"/>
      <c r="H45" s="60" t="s">
        <v>53</v>
      </c>
      <c r="I45" s="61"/>
      <c r="J45" s="62"/>
      <c r="K45" s="48"/>
      <c r="L45" s="52"/>
    </row>
    <row r="46" spans="1:14" ht="21" customHeight="1">
      <c r="A46" s="96" t="s">
        <v>52</v>
      </c>
      <c r="B46" s="97"/>
      <c r="C46" s="97"/>
      <c r="D46" s="98"/>
      <c r="E46" s="64"/>
      <c r="F46" s="63" t="s">
        <v>53</v>
      </c>
      <c r="G46" s="63"/>
      <c r="H46" s="60" t="s">
        <v>58</v>
      </c>
      <c r="I46" s="61"/>
      <c r="J46" s="62"/>
      <c r="K46" s="48"/>
      <c r="L46" s="52"/>
    </row>
    <row r="47" spans="1:14" ht="21" customHeight="1">
      <c r="A47" s="116" t="s">
        <v>59</v>
      </c>
      <c r="B47" s="116"/>
      <c r="C47" s="116"/>
      <c r="D47" s="116"/>
      <c r="E47" s="94">
        <v>45798</v>
      </c>
      <c r="F47" s="95"/>
      <c r="G47" s="95"/>
      <c r="H47" s="60"/>
      <c r="I47" s="61"/>
      <c r="J47" s="62"/>
      <c r="K47" s="48"/>
      <c r="L47" s="52"/>
    </row>
    <row r="48" spans="1:14" ht="21" customHeight="1">
      <c r="A48" s="70" t="s">
        <v>48</v>
      </c>
      <c r="B48" s="70"/>
      <c r="C48" s="70"/>
      <c r="D48" s="70"/>
      <c r="E48" s="91" t="s">
        <v>49</v>
      </c>
      <c r="F48" s="91"/>
      <c r="G48" s="91"/>
      <c r="H48" s="60"/>
      <c r="I48" s="61"/>
      <c r="J48" s="62"/>
      <c r="K48" s="48"/>
      <c r="L48" s="52"/>
    </row>
    <row r="49" spans="1:12" ht="21" customHeight="1">
      <c r="A49" s="79" t="s">
        <v>60</v>
      </c>
      <c r="B49" s="79"/>
      <c r="C49" s="79"/>
      <c r="D49" s="79"/>
      <c r="E49" s="91" t="s">
        <v>50</v>
      </c>
      <c r="F49" s="91"/>
      <c r="G49" s="91"/>
      <c r="H49" s="60"/>
      <c r="I49" s="61"/>
      <c r="J49" s="62"/>
      <c r="K49" s="48"/>
      <c r="L49" s="52"/>
    </row>
    <row r="50" spans="1:12" ht="15.75" thickBot="1">
      <c r="A50" s="12"/>
      <c r="B50" s="13"/>
      <c r="C50" s="13"/>
      <c r="D50" s="13"/>
      <c r="E50" s="2"/>
      <c r="F50" s="2"/>
      <c r="G50" s="2"/>
      <c r="H50" s="14"/>
      <c r="I50" s="14"/>
      <c r="J50" s="14"/>
      <c r="K50" s="2"/>
      <c r="L50" s="53"/>
    </row>
    <row r="51" spans="1:12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</sheetData>
  <mergeCells count="60">
    <mergeCell ref="K1:L2"/>
    <mergeCell ref="K3:L3"/>
    <mergeCell ref="K4:K5"/>
    <mergeCell ref="L4:L5"/>
    <mergeCell ref="A5:D5"/>
    <mergeCell ref="A9:D9"/>
    <mergeCell ref="E9:J9"/>
    <mergeCell ref="A10:D10"/>
    <mergeCell ref="E10:J10"/>
    <mergeCell ref="A1:D4"/>
    <mergeCell ref="E1:J6"/>
    <mergeCell ref="A6:D6"/>
    <mergeCell ref="A7:D7"/>
    <mergeCell ref="A8:D8"/>
    <mergeCell ref="E8:J8"/>
    <mergeCell ref="E33:J33"/>
    <mergeCell ref="E32:J32"/>
    <mergeCell ref="E18:J18"/>
    <mergeCell ref="E19:J19"/>
    <mergeCell ref="E20:J20"/>
    <mergeCell ref="E21:J21"/>
    <mergeCell ref="E48:G48"/>
    <mergeCell ref="E40:G40"/>
    <mergeCell ref="E41:G41"/>
    <mergeCell ref="E42:G42"/>
    <mergeCell ref="A11:D11"/>
    <mergeCell ref="E11:J11"/>
    <mergeCell ref="E13:J13"/>
    <mergeCell ref="A14:L14"/>
    <mergeCell ref="E15:J15"/>
    <mergeCell ref="E16:J16"/>
    <mergeCell ref="E17:J17"/>
    <mergeCell ref="A35:J35"/>
    <mergeCell ref="A31:K31"/>
    <mergeCell ref="E30:J30"/>
    <mergeCell ref="A47:D47"/>
    <mergeCell ref="A48:D48"/>
    <mergeCell ref="A49:D49"/>
    <mergeCell ref="E22:J22"/>
    <mergeCell ref="E23:J23"/>
    <mergeCell ref="E24:J24"/>
    <mergeCell ref="E25:J25"/>
    <mergeCell ref="E26:J26"/>
    <mergeCell ref="A34:K34"/>
    <mergeCell ref="E27:J27"/>
    <mergeCell ref="E28:J28"/>
    <mergeCell ref="E29:J29"/>
    <mergeCell ref="E49:G49"/>
    <mergeCell ref="A36:K36"/>
    <mergeCell ref="E44:G44"/>
    <mergeCell ref="E47:G47"/>
    <mergeCell ref="A46:D46"/>
    <mergeCell ref="A45:D45"/>
    <mergeCell ref="A44:D44"/>
    <mergeCell ref="A43:D43"/>
    <mergeCell ref="A38:J38"/>
    <mergeCell ref="H40:J40"/>
    <mergeCell ref="A40:D40"/>
    <mergeCell ref="A41:D41"/>
    <mergeCell ref="A42:D42"/>
  </mergeCells>
  <phoneticPr fontId="6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4" fitToHeight="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8"/>
  <sheetViews>
    <sheetView zoomScale="80" zoomScaleNormal="80" workbookViewId="0">
      <selection activeCell="C7" sqref="C7"/>
    </sheetView>
  </sheetViews>
  <sheetFormatPr baseColWidth="10" defaultColWidth="11.42578125" defaultRowHeight="14.25"/>
  <cols>
    <col min="1" max="1" width="37.28515625" style="150" customWidth="1"/>
    <col min="2" max="6" width="14.85546875" style="149" customWidth="1"/>
    <col min="7" max="16384" width="11.42578125" style="150"/>
  </cols>
  <sheetData>
    <row r="1" spans="1:6">
      <c r="A1" s="148"/>
    </row>
    <row r="2" spans="1:6">
      <c r="A2" s="148"/>
    </row>
    <row r="3" spans="1:6">
      <c r="A3" s="148"/>
    </row>
    <row r="4" spans="1:6" ht="18">
      <c r="A4" s="151"/>
    </row>
    <row r="5" spans="1:6">
      <c r="A5" s="148"/>
    </row>
    <row r="6" spans="1:6" ht="15">
      <c r="A6" s="152" t="s">
        <v>66</v>
      </c>
    </row>
    <row r="7" spans="1:6" ht="15">
      <c r="A7" s="153"/>
    </row>
    <row r="8" spans="1:6" s="148" customFormat="1" ht="15" thickBot="1">
      <c r="B8" s="154"/>
      <c r="C8" s="154"/>
      <c r="D8" s="154"/>
      <c r="E8" s="154"/>
      <c r="F8" s="154"/>
    </row>
    <row r="9" spans="1:6" s="157" customFormat="1">
      <c r="A9" s="155" t="s">
        <v>67</v>
      </c>
      <c r="B9" s="156" t="s">
        <v>68</v>
      </c>
      <c r="C9" s="156" t="s">
        <v>68</v>
      </c>
      <c r="D9" s="156" t="s">
        <v>68</v>
      </c>
      <c r="E9" s="156" t="s">
        <v>68</v>
      </c>
      <c r="F9" s="156" t="s">
        <v>69</v>
      </c>
    </row>
    <row r="10" spans="1:6" s="157" customFormat="1">
      <c r="A10" s="158"/>
      <c r="B10" s="159" t="s">
        <v>70</v>
      </c>
      <c r="C10" s="159" t="s">
        <v>70</v>
      </c>
      <c r="D10" s="159" t="s">
        <v>70</v>
      </c>
      <c r="E10" s="159" t="s">
        <v>70</v>
      </c>
      <c r="F10" s="159" t="s">
        <v>71</v>
      </c>
    </row>
    <row r="11" spans="1:6" s="157" customFormat="1">
      <c r="A11" s="158"/>
      <c r="B11" s="159" t="s">
        <v>72</v>
      </c>
      <c r="C11" s="159" t="s">
        <v>72</v>
      </c>
      <c r="D11" s="159" t="s">
        <v>73</v>
      </c>
      <c r="E11" s="159" t="s">
        <v>73</v>
      </c>
      <c r="F11" s="159" t="s">
        <v>72</v>
      </c>
    </row>
    <row r="12" spans="1:6" s="157" customFormat="1" ht="15.75" thickBot="1">
      <c r="A12" s="160"/>
      <c r="B12" s="161" t="s">
        <v>74</v>
      </c>
      <c r="C12" s="161" t="s">
        <v>75</v>
      </c>
      <c r="D12" s="161" t="s">
        <v>75</v>
      </c>
      <c r="E12" s="161" t="s">
        <v>74</v>
      </c>
      <c r="F12" s="161" t="s">
        <v>75</v>
      </c>
    </row>
    <row r="13" spans="1:6">
      <c r="A13" s="162" t="s">
        <v>76</v>
      </c>
      <c r="B13" s="163">
        <v>1130</v>
      </c>
      <c r="C13" s="163">
        <v>1130</v>
      </c>
      <c r="D13" s="163">
        <v>1130</v>
      </c>
      <c r="E13" s="163">
        <v>1130</v>
      </c>
      <c r="F13" s="163">
        <v>1130</v>
      </c>
    </row>
    <row r="14" spans="1:6">
      <c r="A14" s="164" t="s">
        <v>77</v>
      </c>
      <c r="B14" s="159">
        <v>636.57000000000005</v>
      </c>
      <c r="C14" s="159">
        <v>636.57000000000005</v>
      </c>
      <c r="D14" s="159">
        <v>636.57000000000005</v>
      </c>
      <c r="E14" s="159">
        <v>636.57000000000005</v>
      </c>
      <c r="F14" s="159">
        <v>636.57000000000005</v>
      </c>
    </row>
    <row r="15" spans="1:6">
      <c r="A15" s="164" t="s">
        <v>78</v>
      </c>
      <c r="B15" s="165">
        <v>395.5</v>
      </c>
      <c r="C15" s="165">
        <v>395.5</v>
      </c>
      <c r="D15" s="165">
        <v>0</v>
      </c>
      <c r="E15" s="165">
        <v>0</v>
      </c>
      <c r="F15" s="165">
        <v>395.5</v>
      </c>
    </row>
    <row r="16" spans="1:6">
      <c r="A16" s="164" t="s">
        <v>79</v>
      </c>
      <c r="B16" s="165">
        <v>113</v>
      </c>
      <c r="C16" s="165">
        <v>113</v>
      </c>
      <c r="D16" s="165">
        <v>113</v>
      </c>
      <c r="E16" s="165">
        <v>113</v>
      </c>
      <c r="F16" s="165">
        <v>113</v>
      </c>
    </row>
    <row r="17" spans="1:6">
      <c r="A17" s="164" t="s">
        <v>80</v>
      </c>
      <c r="B17" s="165">
        <v>202.21</v>
      </c>
      <c r="C17" s="165">
        <v>202.21</v>
      </c>
      <c r="D17" s="165">
        <v>167.06</v>
      </c>
      <c r="E17" s="165">
        <v>167.06</v>
      </c>
      <c r="F17" s="165">
        <v>202.21</v>
      </c>
    </row>
    <row r="18" spans="1:6" ht="15" thickBot="1">
      <c r="A18" s="166" t="s">
        <v>81</v>
      </c>
      <c r="B18" s="167"/>
      <c r="C18" s="167"/>
      <c r="D18" s="167"/>
      <c r="E18" s="167"/>
      <c r="F18" s="167">
        <v>122.73</v>
      </c>
    </row>
    <row r="19" spans="1:6" ht="15.75" thickBot="1">
      <c r="A19" s="168" t="s">
        <v>82</v>
      </c>
      <c r="B19" s="169">
        <f>SUM(B13:B17)</f>
        <v>2477.2800000000002</v>
      </c>
      <c r="C19" s="169">
        <f>SUM(C13:C17)</f>
        <v>2477.2800000000002</v>
      </c>
      <c r="D19" s="169">
        <f>SUM(D13:D17)</f>
        <v>2046.63</v>
      </c>
      <c r="E19" s="169">
        <f>SUM(E13:E17)</f>
        <v>2046.63</v>
      </c>
      <c r="F19" s="169">
        <f>SUM(F13:F18)</f>
        <v>2600.0100000000002</v>
      </c>
    </row>
    <row r="20" spans="1:6">
      <c r="A20" s="170" t="s">
        <v>67</v>
      </c>
      <c r="B20" s="159" t="s">
        <v>67</v>
      </c>
      <c r="C20" s="159" t="s">
        <v>67</v>
      </c>
      <c r="D20" s="159" t="s">
        <v>67</v>
      </c>
      <c r="E20" s="159" t="s">
        <v>67</v>
      </c>
      <c r="F20" s="159" t="s">
        <v>67</v>
      </c>
    </row>
    <row r="21" spans="1:6">
      <c r="A21" s="164" t="s">
        <v>83</v>
      </c>
      <c r="B21" s="165">
        <v>412.88</v>
      </c>
      <c r="C21" s="165">
        <v>412.88</v>
      </c>
      <c r="D21" s="165">
        <v>341.1</v>
      </c>
      <c r="E21" s="165">
        <v>341.1</v>
      </c>
      <c r="F21" s="165">
        <v>433.33</v>
      </c>
    </row>
    <row r="22" spans="1:6">
      <c r="A22" s="164" t="s">
        <v>84</v>
      </c>
      <c r="B22" s="165">
        <v>206.44</v>
      </c>
      <c r="C22" s="165">
        <v>206.44</v>
      </c>
      <c r="D22" s="165">
        <v>170.55</v>
      </c>
      <c r="E22" s="165">
        <v>170.55</v>
      </c>
      <c r="F22" s="165">
        <v>216.67</v>
      </c>
    </row>
    <row r="23" spans="1:6" ht="15" thickBot="1">
      <c r="A23" s="170"/>
      <c r="B23" s="167"/>
      <c r="C23" s="167"/>
      <c r="D23" s="167"/>
      <c r="E23" s="167"/>
      <c r="F23" s="167"/>
    </row>
    <row r="24" spans="1:6" ht="15.75" thickBot="1">
      <c r="A24" s="168" t="s">
        <v>85</v>
      </c>
      <c r="B24" s="169">
        <f>SUM(B19:B22)</f>
        <v>3096.6000000000004</v>
      </c>
      <c r="C24" s="169">
        <f>SUM(C19:C22)</f>
        <v>3096.6000000000004</v>
      </c>
      <c r="D24" s="169">
        <f>SUM(D19:D22)</f>
        <v>2558.2800000000002</v>
      </c>
      <c r="E24" s="169">
        <f>SUM(E19:E22)</f>
        <v>2558.2800000000002</v>
      </c>
      <c r="F24" s="169">
        <f>SUM(F19:F22)</f>
        <v>3250.01</v>
      </c>
    </row>
    <row r="25" spans="1:6" ht="15" thickBot="1">
      <c r="A25" s="170" t="s">
        <v>67</v>
      </c>
      <c r="B25" s="159" t="s">
        <v>67</v>
      </c>
      <c r="C25" s="159" t="s">
        <v>67</v>
      </c>
      <c r="D25" s="159" t="s">
        <v>67</v>
      </c>
      <c r="E25" s="159" t="s">
        <v>67</v>
      </c>
      <c r="F25" s="159" t="s">
        <v>67</v>
      </c>
    </row>
    <row r="26" spans="1:6" ht="15.75" thickBot="1">
      <c r="A26" s="168" t="s">
        <v>86</v>
      </c>
      <c r="B26" s="169">
        <f>SUM(B28:B30)</f>
        <v>1075.0900000000001</v>
      </c>
      <c r="C26" s="169">
        <f>SUM(C28:C30)</f>
        <v>1075.0900000000001</v>
      </c>
      <c r="D26" s="169">
        <f>SUM(D28:D30)</f>
        <v>888.18000000000006</v>
      </c>
      <c r="E26" s="169">
        <f>SUM(E28:E30)</f>
        <v>888.18000000000006</v>
      </c>
      <c r="F26" s="169">
        <f>SUM(F28:F30)</f>
        <v>1128.3600000000001</v>
      </c>
    </row>
    <row r="27" spans="1:6">
      <c r="A27" s="170" t="s">
        <v>67</v>
      </c>
      <c r="B27" s="171" t="s">
        <v>67</v>
      </c>
      <c r="C27" s="171" t="s">
        <v>67</v>
      </c>
      <c r="D27" s="171" t="s">
        <v>67</v>
      </c>
      <c r="E27" s="171" t="s">
        <v>67</v>
      </c>
      <c r="F27" s="171" t="s">
        <v>67</v>
      </c>
    </row>
    <row r="28" spans="1:6">
      <c r="A28" s="164" t="s">
        <v>87</v>
      </c>
      <c r="B28" s="165">
        <v>300.94</v>
      </c>
      <c r="C28" s="165">
        <v>300.94</v>
      </c>
      <c r="D28" s="165">
        <v>248.62</v>
      </c>
      <c r="E28" s="165">
        <v>248.62</v>
      </c>
      <c r="F28" s="165">
        <v>315.85000000000002</v>
      </c>
    </row>
    <row r="29" spans="1:6">
      <c r="A29" s="164" t="s">
        <v>88</v>
      </c>
      <c r="B29" s="165">
        <v>257.95</v>
      </c>
      <c r="C29" s="165">
        <v>257.95</v>
      </c>
      <c r="D29" s="165">
        <v>213.1</v>
      </c>
      <c r="E29" s="165">
        <v>213.1</v>
      </c>
      <c r="F29" s="165">
        <v>270.73</v>
      </c>
    </row>
    <row r="30" spans="1:6">
      <c r="A30" s="164" t="s">
        <v>89</v>
      </c>
      <c r="B30" s="165">
        <v>516.20000000000005</v>
      </c>
      <c r="C30" s="165">
        <v>516.20000000000005</v>
      </c>
      <c r="D30" s="165">
        <v>426.46</v>
      </c>
      <c r="E30" s="165">
        <v>426.46</v>
      </c>
      <c r="F30" s="165">
        <v>541.78</v>
      </c>
    </row>
    <row r="31" spans="1:6" ht="15" thickBot="1">
      <c r="A31" s="170" t="s">
        <v>67</v>
      </c>
      <c r="B31" s="167" t="s">
        <v>67</v>
      </c>
      <c r="C31" s="167" t="s">
        <v>67</v>
      </c>
      <c r="D31" s="167" t="s">
        <v>67</v>
      </c>
      <c r="E31" s="167" t="s">
        <v>67</v>
      </c>
      <c r="F31" s="167" t="s">
        <v>67</v>
      </c>
    </row>
    <row r="32" spans="1:6" ht="15.75" thickBot="1">
      <c r="A32" s="168" t="s">
        <v>90</v>
      </c>
      <c r="B32" s="169">
        <f>+B34+B35+B36+B38+B37</f>
        <v>507.49</v>
      </c>
      <c r="C32" s="169">
        <f>+C34+C35+C36+C38+C37</f>
        <v>507.49</v>
      </c>
      <c r="D32" s="169">
        <f>+D34+D35+D36+D38+D37</f>
        <v>423.25</v>
      </c>
      <c r="E32" s="169">
        <f>+E34+E35+E36+E38+E37</f>
        <v>423.25</v>
      </c>
      <c r="F32" s="169">
        <f>+F34+F35+F36+F38+F37</f>
        <v>531.5</v>
      </c>
    </row>
    <row r="33" spans="1:6">
      <c r="A33" s="170" t="s">
        <v>67</v>
      </c>
      <c r="B33" s="159" t="s">
        <v>67</v>
      </c>
      <c r="C33" s="159" t="s">
        <v>67</v>
      </c>
      <c r="D33" s="159" t="s">
        <v>67</v>
      </c>
      <c r="E33" s="159" t="s">
        <v>67</v>
      </c>
      <c r="F33" s="159" t="s">
        <v>67</v>
      </c>
    </row>
    <row r="34" spans="1:6">
      <c r="A34" s="164" t="s">
        <v>91</v>
      </c>
      <c r="B34" s="165">
        <v>348.37</v>
      </c>
      <c r="C34" s="165">
        <v>348.37</v>
      </c>
      <c r="D34" s="165">
        <v>287.81</v>
      </c>
      <c r="E34" s="165">
        <v>287.81</v>
      </c>
      <c r="F34" s="165">
        <v>365.63</v>
      </c>
    </row>
    <row r="35" spans="1:6" s="149" customFormat="1">
      <c r="A35" s="172" t="s">
        <v>92</v>
      </c>
      <c r="B35" s="165">
        <v>43.35</v>
      </c>
      <c r="C35" s="165">
        <v>43.35</v>
      </c>
      <c r="D35" s="165">
        <v>35.82</v>
      </c>
      <c r="E35" s="165">
        <v>35.82</v>
      </c>
      <c r="F35" s="165">
        <v>45.5</v>
      </c>
    </row>
    <row r="36" spans="1:6" s="149" customFormat="1">
      <c r="A36" s="173" t="s">
        <v>93</v>
      </c>
      <c r="B36" s="165">
        <v>92.9</v>
      </c>
      <c r="C36" s="165">
        <v>92.9</v>
      </c>
      <c r="D36" s="165">
        <v>76.75</v>
      </c>
      <c r="E36" s="165">
        <v>76.75</v>
      </c>
      <c r="F36" s="165">
        <v>97.5</v>
      </c>
    </row>
    <row r="37" spans="1:6" s="149" customFormat="1">
      <c r="A37" s="67" t="s">
        <v>94</v>
      </c>
      <c r="B37" s="68">
        <v>13.42</v>
      </c>
      <c r="C37" s="68">
        <v>13.42</v>
      </c>
      <c r="D37" s="68">
        <v>13.42</v>
      </c>
      <c r="E37" s="68">
        <v>13.42</v>
      </c>
      <c r="F37" s="69">
        <v>13.42</v>
      </c>
    </row>
    <row r="38" spans="1:6" s="149" customFormat="1">
      <c r="A38" s="67" t="s">
        <v>95</v>
      </c>
      <c r="B38" s="68">
        <v>9.4499999999999993</v>
      </c>
      <c r="C38" s="68">
        <v>9.4499999999999993</v>
      </c>
      <c r="D38" s="68">
        <v>9.4499999999999993</v>
      </c>
      <c r="E38" s="68">
        <v>9.4499999999999993</v>
      </c>
      <c r="F38" s="69">
        <v>9.4499999999999993</v>
      </c>
    </row>
    <row r="39" spans="1:6" s="149" customFormat="1" ht="15" thickBot="1">
      <c r="B39" s="159" t="s">
        <v>67</v>
      </c>
      <c r="C39" s="159" t="s">
        <v>67</v>
      </c>
      <c r="D39" s="159" t="s">
        <v>67</v>
      </c>
      <c r="E39" s="159" t="s">
        <v>67</v>
      </c>
      <c r="F39" s="159" t="s">
        <v>67</v>
      </c>
    </row>
    <row r="40" spans="1:6" s="149" customFormat="1" ht="15.75" thickBot="1">
      <c r="A40" s="174" t="s">
        <v>96</v>
      </c>
      <c r="B40" s="175">
        <f>SUM(B42:B47)</f>
        <v>565.86</v>
      </c>
      <c r="C40" s="175">
        <f>SUM(C42:C47)</f>
        <v>625.86</v>
      </c>
      <c r="D40" s="175">
        <f>SUM(D42:D47)</f>
        <v>625.86</v>
      </c>
      <c r="E40" s="175">
        <f>SUM(E42:E47)</f>
        <v>565.86</v>
      </c>
      <c r="F40" s="175">
        <f>SUM(F42:F47)</f>
        <v>625.86</v>
      </c>
    </row>
    <row r="41" spans="1:6" s="149" customFormat="1" ht="15">
      <c r="A41" s="176"/>
      <c r="B41" s="177"/>
      <c r="C41" s="177"/>
      <c r="D41" s="177"/>
      <c r="E41" s="177"/>
      <c r="F41" s="178"/>
    </row>
    <row r="42" spans="1:6" s="149" customFormat="1">
      <c r="A42" s="172" t="s">
        <v>97</v>
      </c>
      <c r="B42" s="179">
        <v>93.33</v>
      </c>
      <c r="C42" s="179">
        <v>93.33</v>
      </c>
      <c r="D42" s="179">
        <v>93.33</v>
      </c>
      <c r="E42" s="179">
        <v>93.33</v>
      </c>
      <c r="F42" s="165">
        <v>93.33</v>
      </c>
    </row>
    <row r="43" spans="1:6" s="149" customFormat="1">
      <c r="A43" s="172" t="s">
        <v>98</v>
      </c>
      <c r="B43" s="179">
        <v>90</v>
      </c>
      <c r="C43" s="179">
        <v>90</v>
      </c>
      <c r="D43" s="179">
        <v>90</v>
      </c>
      <c r="E43" s="179">
        <v>90</v>
      </c>
      <c r="F43" s="165">
        <v>90</v>
      </c>
    </row>
    <row r="44" spans="1:6" s="149" customFormat="1">
      <c r="A44" s="180" t="s">
        <v>99</v>
      </c>
      <c r="B44" s="181">
        <v>42</v>
      </c>
      <c r="C44" s="181">
        <v>42</v>
      </c>
      <c r="D44" s="181">
        <v>42</v>
      </c>
      <c r="E44" s="181">
        <v>42</v>
      </c>
      <c r="F44" s="182">
        <v>42</v>
      </c>
    </row>
    <row r="45" spans="1:6" s="149" customFormat="1">
      <c r="A45" s="172" t="s">
        <v>100</v>
      </c>
      <c r="B45" s="179">
        <v>0</v>
      </c>
      <c r="C45" s="179">
        <v>60</v>
      </c>
      <c r="D45" s="179">
        <v>60</v>
      </c>
      <c r="E45" s="179">
        <v>0</v>
      </c>
      <c r="F45" s="165">
        <v>60</v>
      </c>
    </row>
    <row r="46" spans="1:6" s="149" customFormat="1">
      <c r="A46" s="172" t="s">
        <v>101</v>
      </c>
      <c r="B46" s="68">
        <v>30.53</v>
      </c>
      <c r="C46" s="68">
        <v>30.53</v>
      </c>
      <c r="D46" s="68">
        <v>30.53</v>
      </c>
      <c r="E46" s="68">
        <v>30.53</v>
      </c>
      <c r="F46" s="69">
        <v>30.53</v>
      </c>
    </row>
    <row r="47" spans="1:6" s="149" customFormat="1">
      <c r="A47" s="172" t="s">
        <v>102</v>
      </c>
      <c r="B47" s="68">
        <v>310</v>
      </c>
      <c r="C47" s="68">
        <v>310</v>
      </c>
      <c r="D47" s="68">
        <v>310</v>
      </c>
      <c r="E47" s="68">
        <v>310</v>
      </c>
      <c r="F47" s="69">
        <v>310</v>
      </c>
    </row>
    <row r="48" spans="1:6" s="149" customFormat="1" ht="14.25" customHeight="1" thickBot="1">
      <c r="A48" s="183"/>
      <c r="B48" s="184"/>
      <c r="C48" s="184"/>
      <c r="D48" s="184"/>
      <c r="E48" s="185"/>
      <c r="F48" s="185"/>
    </row>
    <row r="49" spans="1:6" s="149" customFormat="1" ht="14.25" customHeight="1" thickBot="1">
      <c r="A49" s="186" t="s">
        <v>103</v>
      </c>
      <c r="B49" s="161">
        <f>+B24+B32+B40+B26</f>
        <v>5245.04</v>
      </c>
      <c r="C49" s="161">
        <f>+C24+C32+C40+C26</f>
        <v>5305.04</v>
      </c>
      <c r="D49" s="161">
        <f>+D24+D32+D40+D26</f>
        <v>4495.5700000000006</v>
      </c>
      <c r="E49" s="161">
        <f>+E24+E32+E40+E26</f>
        <v>4435.5700000000006</v>
      </c>
      <c r="F49" s="161">
        <f>+F24+F32+F40+F26</f>
        <v>5535.73</v>
      </c>
    </row>
    <row r="50" spans="1:6" s="149" customFormat="1" ht="15" customHeight="1">
      <c r="A50" s="187" t="s">
        <v>67</v>
      </c>
      <c r="B50" s="159" t="s">
        <v>67</v>
      </c>
      <c r="C50" s="159" t="s">
        <v>67</v>
      </c>
      <c r="D50" s="159" t="s">
        <v>67</v>
      </c>
      <c r="E50" s="159" t="s">
        <v>67</v>
      </c>
      <c r="F50" s="159" t="s">
        <v>67</v>
      </c>
    </row>
    <row r="51" spans="1:6" s="149" customFormat="1">
      <c r="A51" s="172" t="s">
        <v>104</v>
      </c>
      <c r="B51" s="165">
        <v>367.15</v>
      </c>
      <c r="C51" s="165">
        <v>371.35</v>
      </c>
      <c r="D51" s="165">
        <v>314.69</v>
      </c>
      <c r="E51" s="165">
        <v>310.49</v>
      </c>
      <c r="F51" s="165">
        <v>387.5</v>
      </c>
    </row>
    <row r="52" spans="1:6" s="149" customFormat="1" ht="15.75" thickBot="1">
      <c r="A52" s="188"/>
      <c r="B52" s="189"/>
      <c r="C52" s="189"/>
      <c r="D52" s="189"/>
      <c r="E52" s="189"/>
      <c r="F52" s="189"/>
    </row>
    <row r="53" spans="1:6" ht="15.75" thickBot="1">
      <c r="A53" s="168" t="s">
        <v>105</v>
      </c>
      <c r="B53" s="169">
        <f>SUM(B49:B51)</f>
        <v>5612.19</v>
      </c>
      <c r="C53" s="169">
        <f>SUM(C49:C51)</f>
        <v>5676.39</v>
      </c>
      <c r="D53" s="169">
        <f>SUM(D49:D51)</f>
        <v>4810.26</v>
      </c>
      <c r="E53" s="169">
        <f>SUM(E49:E51)</f>
        <v>4746.0600000000004</v>
      </c>
      <c r="F53" s="169">
        <f>SUM(F49:F51)</f>
        <v>5923.23</v>
      </c>
    </row>
    <row r="54" spans="1:6">
      <c r="A54" s="170"/>
      <c r="B54" s="159"/>
      <c r="C54" s="159"/>
      <c r="D54" s="159"/>
      <c r="E54" s="159"/>
      <c r="F54" s="159"/>
    </row>
    <row r="55" spans="1:6">
      <c r="A55" s="190" t="s">
        <v>106</v>
      </c>
      <c r="B55" s="165">
        <v>336.73</v>
      </c>
      <c r="C55" s="165">
        <v>340.58</v>
      </c>
      <c r="D55" s="165">
        <v>288.62</v>
      </c>
      <c r="E55" s="165">
        <v>284.76</v>
      </c>
      <c r="F55" s="165">
        <v>414.62</v>
      </c>
    </row>
    <row r="56" spans="1:6" ht="15.75" thickBot="1">
      <c r="A56" s="191"/>
      <c r="B56" s="192"/>
      <c r="C56" s="192"/>
      <c r="D56" s="192"/>
      <c r="E56" s="192"/>
      <c r="F56" s="192"/>
    </row>
    <row r="57" spans="1:6" ht="15.75" thickBot="1">
      <c r="A57" s="193" t="s">
        <v>107</v>
      </c>
      <c r="B57" s="169">
        <f>+B53+B55</f>
        <v>5948.92</v>
      </c>
      <c r="C57" s="169">
        <f>+C53+C55</f>
        <v>6016.97</v>
      </c>
      <c r="D57" s="169">
        <f>+D53+D55</f>
        <v>5098.88</v>
      </c>
      <c r="E57" s="169">
        <f>+E53+E55</f>
        <v>5030.8200000000006</v>
      </c>
      <c r="F57" s="169">
        <f>+F53+F55</f>
        <v>6337.8499999999995</v>
      </c>
    </row>
    <row r="58" spans="1:6">
      <c r="A58" s="194" t="s">
        <v>108</v>
      </c>
      <c r="B58" s="195"/>
      <c r="C58" s="195"/>
      <c r="D58" s="195"/>
      <c r="E58" s="195"/>
      <c r="F58" s="195"/>
    </row>
  </sheetData>
  <printOptions horizontalCentered="1"/>
  <pageMargins left="0.59055118110236227" right="0.59055118110236227" top="0.98425196850393704" bottom="0.39370078740157483" header="0" footer="0"/>
  <pageSetup paperSize="9" scale="69" orientation="portrait" horizontalDpi="4294967295" verticalDpi="72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1"/>
  <sheetViews>
    <sheetView workbookViewId="0">
      <selection activeCell="E18" sqref="E18"/>
    </sheetView>
  </sheetViews>
  <sheetFormatPr baseColWidth="10" defaultRowHeight="15"/>
  <sheetData>
    <row r="21" spans="4:4">
      <c r="D21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bf002415-66b4-49b9-a1c9-362206eb161a" xsi:nil="true"/>
    <SharedWithUsers xmlns="267c4d04-9e80-4fa2-a816-72c2f787efb4">
      <UserInfo>
        <DisplayName/>
        <AccountId xsi:nil="true"/>
        <AccountType/>
      </UserInfo>
    </SharedWithUsers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6290" ma:contentTypeDescription="Create a new document." ma:contentTypeScope="" ma:versionID="ec8e7f3d2f5af86a6f979ede8929494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64b5ce56a2a3099881265c5f6a240fb2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E2649C-C129-4096-8449-6397088B68A2}">
  <ds:schemaRefs>
    <ds:schemaRef ds:uri="267c4d04-9e80-4fa2-a816-72c2f787efb4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bf002415-66b4-49b9-a1c9-362206eb161a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3EE22A9-B741-44DD-8783-92FB7F5BA2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41FB1B-B6E5-4254-AD67-B0DB5F8682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DETALLADO</vt:lpstr>
      <vt:lpstr>Mayo 2025</vt:lpstr>
      <vt:lpstr>Hoja1</vt:lpstr>
      <vt:lpstr>Hoja2</vt:lpstr>
      <vt:lpstr>DETALLADO!Área_de_impresión</vt:lpstr>
      <vt:lpstr>'Mayo 2025'!Área_de_impresión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Usuario</cp:lastModifiedBy>
  <cp:revision/>
  <dcterms:created xsi:type="dcterms:W3CDTF">2015-03-19T22:07:36Z</dcterms:created>
  <dcterms:modified xsi:type="dcterms:W3CDTF">2025-05-14T22:02:58Z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0x0101006E452229A17967418DF33640A1281E2700D2DC27B370420D4EB8630A635588BE5D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