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00. Proyecto Soluciones Integrales Rio Viru Chicama\2. Rio Chicama\Paquete 1C Explotacion de Canteras\Licitación\Negociación\"/>
    </mc:Choice>
  </mc:AlternateContent>
  <xr:revisionPtr revIDLastSave="0" documentId="13_ncr:1_{7B6DC40B-7294-448D-B966-72902FBF1CE5}" xr6:coauthVersionLast="36" xr6:coauthVersionMax="36" xr10:uidLastSave="{00000000-0000-0000-0000-000000000000}"/>
  <bookViews>
    <workbookView xWindow="0" yWindow="0" windowWidth="23040" windowHeight="8940" firstSheet="2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Directo'!$A$1:$G$101</definedName>
    <definedName name="_xlnm.Print_Area" localSheetId="2">Resumen!$B$1:$G$44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_xlnm.Print_Titles" localSheetId="4">'Gastos Generales'!$17:$17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7" i="26" l="1"/>
  <c r="I218" i="26" s="1"/>
  <c r="I212" i="26"/>
  <c r="I211" i="26"/>
  <c r="I210" i="26"/>
  <c r="I209" i="26"/>
  <c r="I208" i="26"/>
  <c r="I202" i="26"/>
  <c r="I201" i="26"/>
  <c r="I200" i="26"/>
  <c r="I199" i="26"/>
  <c r="I198" i="26"/>
  <c r="I197" i="26"/>
  <c r="I192" i="26"/>
  <c r="I191" i="26"/>
  <c r="I190" i="26"/>
  <c r="I189" i="26"/>
  <c r="I188" i="26"/>
  <c r="I187" i="26"/>
  <c r="I186" i="26"/>
  <c r="I185" i="26"/>
  <c r="I184" i="26"/>
  <c r="I183" i="26"/>
  <c r="I182" i="26"/>
  <c r="I181" i="26"/>
  <c r="I180" i="26"/>
  <c r="I179" i="26"/>
  <c r="I178" i="26"/>
  <c r="I177" i="26"/>
  <c r="I176" i="26"/>
  <c r="I175" i="26"/>
  <c r="I174" i="26"/>
  <c r="I173" i="26"/>
  <c r="I172" i="26"/>
  <c r="I171" i="26"/>
  <c r="I170" i="26"/>
  <c r="I165" i="26"/>
  <c r="I164" i="26"/>
  <c r="I163" i="26"/>
  <c r="I162" i="26"/>
  <c r="I161" i="26"/>
  <c r="I160" i="26"/>
  <c r="I159" i="26"/>
  <c r="I158" i="26"/>
  <c r="I157" i="26"/>
  <c r="I156" i="26"/>
  <c r="I155" i="26"/>
  <c r="I154" i="26"/>
  <c r="I153" i="26"/>
  <c r="I152" i="26"/>
  <c r="I151" i="26"/>
  <c r="I146" i="26"/>
  <c r="I145" i="26"/>
  <c r="I144" i="26"/>
  <c r="I143" i="26"/>
  <c r="I142" i="26"/>
  <c r="I141" i="26"/>
  <c r="I140" i="26"/>
  <c r="I139" i="26"/>
  <c r="I138" i="26"/>
  <c r="I137" i="26"/>
  <c r="I136" i="26"/>
  <c r="I135" i="26"/>
  <c r="I134" i="26"/>
  <c r="I133" i="26"/>
  <c r="I132" i="26"/>
  <c r="I131" i="26"/>
  <c r="I130" i="26"/>
  <c r="I129" i="26"/>
  <c r="I128" i="26"/>
  <c r="I127" i="26"/>
  <c r="I126" i="26"/>
  <c r="I125" i="26"/>
  <c r="I124" i="26"/>
  <c r="I123" i="26"/>
  <c r="I122" i="26"/>
  <c r="I121" i="26"/>
  <c r="I120" i="26"/>
  <c r="I119" i="26"/>
  <c r="I118" i="26"/>
  <c r="I117" i="26"/>
  <c r="I116" i="26"/>
  <c r="I115" i="26"/>
  <c r="I114" i="26"/>
  <c r="I113" i="26"/>
  <c r="I112" i="26"/>
  <c r="I107" i="26"/>
  <c r="I106" i="26"/>
  <c r="I105" i="26"/>
  <c r="I104" i="26"/>
  <c r="I103" i="26"/>
  <c r="I102" i="26"/>
  <c r="I101" i="26"/>
  <c r="I100" i="26"/>
  <c r="I99" i="26"/>
  <c r="I98" i="26"/>
  <c r="I97" i="26"/>
  <c r="I96" i="26"/>
  <c r="I95" i="26"/>
  <c r="I94" i="26"/>
  <c r="I93" i="26"/>
  <c r="I92" i="26"/>
  <c r="I91" i="26"/>
  <c r="I90" i="26"/>
  <c r="I89" i="26"/>
  <c r="I88" i="26"/>
  <c r="I87" i="26"/>
  <c r="I86" i="26"/>
  <c r="I85" i="26"/>
  <c r="I84" i="26"/>
  <c r="I83" i="26"/>
  <c r="I82" i="26"/>
  <c r="I81" i="26"/>
  <c r="I80" i="26"/>
  <c r="I75" i="26"/>
  <c r="I74" i="26"/>
  <c r="I73" i="26"/>
  <c r="I72" i="26"/>
  <c r="I71" i="26"/>
  <c r="I70" i="26"/>
  <c r="I69" i="26"/>
  <c r="I68" i="26"/>
  <c r="I67" i="26"/>
  <c r="I66" i="26"/>
  <c r="I65" i="26"/>
  <c r="I64" i="26"/>
  <c r="I63" i="26"/>
  <c r="I62" i="26"/>
  <c r="I61" i="26"/>
  <c r="I60" i="26"/>
  <c r="I59" i="26"/>
  <c r="I58" i="26"/>
  <c r="I57" i="26"/>
  <c r="I56" i="26"/>
  <c r="I51" i="26"/>
  <c r="I50" i="26"/>
  <c r="I49" i="26"/>
  <c r="I48" i="26"/>
  <c r="I47" i="26"/>
  <c r="I46" i="26"/>
  <c r="I45" i="26"/>
  <c r="I44" i="26"/>
  <c r="I43" i="26"/>
  <c r="I42" i="26"/>
  <c r="I41" i="26"/>
  <c r="I40" i="26"/>
  <c r="I39" i="26"/>
  <c r="I38" i="26"/>
  <c r="I37" i="26"/>
  <c r="I36" i="26"/>
  <c r="I35" i="26"/>
  <c r="I34" i="26"/>
  <c r="I33" i="26"/>
  <c r="I32" i="26"/>
  <c r="I31" i="26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C9" i="26"/>
  <c r="C8" i="27"/>
  <c r="C7" i="26"/>
  <c r="C6" i="26"/>
  <c r="C10" i="27"/>
  <c r="C7" i="27"/>
  <c r="G93" i="27"/>
  <c r="G92" i="27" s="1"/>
  <c r="G91" i="27"/>
  <c r="G90" i="27"/>
  <c r="G87" i="27"/>
  <c r="G85" i="27"/>
  <c r="G84" i="27"/>
  <c r="G83" i="27"/>
  <c r="G82" i="27"/>
  <c r="G80" i="27"/>
  <c r="G79" i="27"/>
  <c r="G78" i="27"/>
  <c r="G77" i="27"/>
  <c r="G76" i="27"/>
  <c r="G74" i="27"/>
  <c r="G73" i="27"/>
  <c r="G72" i="27"/>
  <c r="G71" i="27"/>
  <c r="G70" i="27"/>
  <c r="G69" i="27"/>
  <c r="G68" i="27"/>
  <c r="G67" i="27"/>
  <c r="G64" i="27"/>
  <c r="G63" i="27"/>
  <c r="G62" i="27"/>
  <c r="G61" i="27"/>
  <c r="G60" i="27"/>
  <c r="G59" i="27"/>
  <c r="G58" i="27"/>
  <c r="G57" i="27"/>
  <c r="G55" i="27"/>
  <c r="G54" i="27"/>
  <c r="G53" i="27"/>
  <c r="G52" i="27"/>
  <c r="G51" i="27"/>
  <c r="G50" i="27"/>
  <c r="G49" i="27"/>
  <c r="G48" i="27"/>
  <c r="G47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5" i="27"/>
  <c r="G24" i="27"/>
  <c r="G23" i="27"/>
  <c r="G20" i="27"/>
  <c r="G19" i="27"/>
  <c r="G18" i="27"/>
  <c r="G17" i="27"/>
  <c r="I213" i="26" l="1"/>
  <c r="I203" i="26"/>
  <c r="I193" i="26"/>
  <c r="I166" i="26"/>
  <c r="I147" i="26"/>
  <c r="I108" i="26"/>
  <c r="I76" i="26"/>
  <c r="I52" i="26"/>
  <c r="G16" i="27"/>
  <c r="G88" i="27"/>
  <c r="G65" i="27"/>
  <c r="G21" i="27"/>
  <c r="I220" i="26" l="1"/>
  <c r="F36" i="24" s="1"/>
  <c r="G94" i="27"/>
  <c r="I14" i="26" s="1"/>
  <c r="F35" i="24"/>
  <c r="F37" i="24" s="1"/>
  <c r="B100" i="11"/>
  <c r="F38" i="24" l="1"/>
  <c r="F40" i="24" s="1"/>
  <c r="F42" i="24" s="1"/>
</calcChain>
</file>

<file path=xl/sharedStrings.xml><?xml version="1.0" encoding="utf-8"?>
<sst xmlns="http://schemas.openxmlformats.org/spreadsheetml/2006/main" count="1007" uniqueCount="478">
  <si>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</si>
  <si>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</si>
  <si>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</si>
  <si>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</si>
  <si>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</si>
  <si>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</si>
  <si>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</si>
  <si>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</si>
  <si>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</si>
  <si>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</si>
  <si>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</si>
  <si>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</si>
  <si>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</si>
  <si>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</si>
  <si>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</si>
  <si>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</si>
  <si>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</si>
  <si>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</si>
  <si>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</si>
  <si>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</si>
  <si>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</si>
  <si>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</si>
  <si>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</si>
  <si>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</si>
  <si>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</si>
  <si>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</si>
  <si>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</si>
  <si>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</si>
  <si>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</si>
  <si>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</si>
  <si>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</si>
  <si>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</si>
  <si>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</si>
  <si>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</si>
  <si>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</si>
  <si>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</si>
  <si>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</si>
  <si>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</si>
  <si>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</si>
  <si>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</si>
  <si>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</si>
  <si>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</si>
  <si>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</si>
  <si>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</si>
  <si>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</si>
  <si>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</si>
  <si>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</si>
  <si>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</si>
  <si>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</si>
  <si>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</si>
  <si>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</si>
  <si>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</si>
  <si>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</si>
  <si>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</si>
  <si>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</si>
  <si>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</si>
  <si>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</si>
  <si>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</si>
  <si>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</si>
  <si>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</si>
  <si>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</si>
  <si>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</si>
  <si>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</si>
  <si>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</si>
  <si>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</si>
  <si>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</si>
  <si>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</si>
  <si>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</si>
  <si>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</si>
  <si>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</si>
  <si>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</si>
  <si>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</si>
  <si>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</si>
  <si>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</si>
  <si>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</si>
  <si>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</si>
  <si>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</si>
  <si>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</si>
  <si>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</si>
  <si>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</si>
  <si>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</si>
  <si>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</si>
  <si>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</si>
  <si>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</si>
  <si>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</si>
  <si>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</si>
  <si>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</si>
  <si>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</si>
  <si>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</si>
  <si>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</si>
  <si>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</si>
  <si>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</si>
  <si>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</si>
  <si>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</si>
  <si>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</si>
  <si>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</si>
  <si>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</si>
  <si>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</si>
  <si>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</si>
  <si>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</si>
  <si>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</si>
  <si>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</si>
  <si>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</si>
  <si>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</si>
  <si>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</si>
  <si>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</si>
  <si>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</si>
  <si>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</si>
  <si>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</si>
  <si>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</si>
  <si>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</si>
  <si>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</si>
  <si>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</si>
  <si>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</si>
  <si>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</si>
  <si>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</si>
  <si>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</si>
  <si>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</si>
  <si>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</si>
  <si>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</si>
  <si>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</si>
  <si>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</si>
  <si>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</si>
  <si>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</si>
  <si>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</si>
  <si>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</si>
  <si>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</si>
  <si>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</si>
  <si>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</si>
  <si>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</si>
  <si>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</si>
  <si>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</si>
  <si>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</si>
  <si>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</si>
  <si>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</si>
  <si>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</si>
  <si>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</si>
  <si>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</si>
  <si>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</si>
  <si>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</si>
  <si>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</si>
  <si>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</si>
  <si>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</si>
  <si>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</si>
  <si>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</si>
  <si>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</si>
  <si>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</si>
  <si>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</si>
  <si>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</si>
  <si>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</si>
  <si>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</si>
  <si>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</si>
  <si>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</si>
  <si>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</si>
  <si>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</si>
  <si>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</si>
  <si>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</si>
  <si>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</si>
  <si>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</si>
  <si>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</si>
  <si>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</si>
  <si>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</si>
  <si>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</si>
  <si>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</si>
  <si>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</si>
  <si>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</si>
  <si>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</si>
  <si>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</si>
  <si>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</si>
  <si>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</si>
  <si>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</si>
  <si>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</si>
  <si>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</si>
  <si>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</si>
  <si>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</si>
  <si>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</si>
  <si>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</si>
  <si>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</si>
  <si>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</si>
  <si>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</si>
  <si>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</si>
  <si>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</si>
  <si>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</si>
  <si>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</si>
  <si>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</si>
  <si>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</si>
  <si>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</si>
  <si>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</si>
  <si>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</si>
  <si>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</si>
  <si>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</si>
  <si>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</si>
  <si>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</si>
  <si>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</si>
  <si>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</si>
  <si>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</si>
  <si>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</si>
  <si>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</si>
  <si>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</si>
  <si>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</si>
  <si>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</si>
  <si>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</si>
  <si>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</si>
  <si>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</si>
  <si>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</si>
  <si>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</si>
  <si>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</si>
  <si>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</si>
  <si>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</si>
  <si>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</si>
  <si>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</si>
  <si>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</si>
  <si>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</si>
  <si>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</si>
  <si>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</si>
  <si>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</si>
  <si>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</si>
  <si>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</si>
  <si>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</si>
  <si>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</si>
  <si>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</si>
  <si>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</si>
  <si>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</si>
  <si>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</si>
  <si>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</si>
  <si>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</si>
  <si>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</si>
  <si>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</si>
  <si>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</si>
  <si>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</si>
  <si>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</si>
  <si>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</si>
  <si>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</si>
  <si>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</si>
  <si>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</si>
  <si>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</si>
  <si>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</si>
  <si>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</si>
  <si>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</si>
  <si>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</si>
  <si>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</si>
  <si>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</si>
  <si>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</si>
  <si>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</si>
  <si>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</si>
  <si>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</si>
  <si>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</si>
  <si>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</si>
  <si>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TDR Anexo 13</t>
  </si>
  <si>
    <t>PLANILLA DE COSTO DIRECTO</t>
  </si>
  <si>
    <t>Item</t>
  </si>
  <si>
    <t>Descripción</t>
  </si>
  <si>
    <t>Unidad</t>
  </si>
  <si>
    <t>Total</t>
  </si>
  <si>
    <t>P.U. 
(S/)</t>
  </si>
  <si>
    <t>Total 
(S/)</t>
  </si>
  <si>
    <t>OBRAS PROVISIONALES</t>
  </si>
  <si>
    <t>Tramite, gestión y obtención de permisos para uso y adquisición de explosivos</t>
  </si>
  <si>
    <t>Glb</t>
  </si>
  <si>
    <t>Tramite, gestión y obtención de permisos para manipulación de explosivos</t>
  </si>
  <si>
    <t>Tramite, gestión y obtención de permisos para almacenamiento y uso de polvorín</t>
  </si>
  <si>
    <t>Tramite, gestión y obtención de permisos para explotación de canteras</t>
  </si>
  <si>
    <t>OBRAS PRELIMINARES</t>
  </si>
  <si>
    <t xml:space="preserve">Trazo y replanteo </t>
  </si>
  <si>
    <t>Trazo y replanteo topográfico al inicio de obra</t>
  </si>
  <si>
    <t>mes</t>
  </si>
  <si>
    <t>Levantamiento Topografico final de obra</t>
  </si>
  <si>
    <t>Construcción de acceso nuevo</t>
  </si>
  <si>
    <t>Desbroce y remoción de suelo vegetal con equipo</t>
  </si>
  <si>
    <t>Transporte de material excedente a DMO, d≤1km</t>
  </si>
  <si>
    <t>m3xkm</t>
  </si>
  <si>
    <t>Transporte de material excedente a DMO, d&gt;1km</t>
  </si>
  <si>
    <t>Excavación en material común</t>
  </si>
  <si>
    <t>Excavación en roca fracturada</t>
  </si>
  <si>
    <t>Excavación en roca fija con martillo hidráulico</t>
  </si>
  <si>
    <t>Relleno compactado con equipo pesado para accesos</t>
  </si>
  <si>
    <t>Proceso y selección de material propio</t>
  </si>
  <si>
    <t>Transporte de material propio para relleno, d≤1km</t>
  </si>
  <si>
    <t>Transporte de material propio para relleno, d&gt;1km</t>
  </si>
  <si>
    <t>Producción de material de préstamo</t>
  </si>
  <si>
    <t>Transporte de material de préstamo, d≤1km</t>
  </si>
  <si>
    <t>Transporte de material de préstamo, d&gt;1km</t>
  </si>
  <si>
    <t>Transporte de material excedente a DME, d≤1km</t>
  </si>
  <si>
    <t>Transporte de material excedente a DME, d&gt;1km</t>
  </si>
  <si>
    <t>Mantenimiento de accesos (L ≤ 2km)</t>
  </si>
  <si>
    <t>Señalización de obra</t>
  </si>
  <si>
    <t>Movilización de equipos a obra</t>
  </si>
  <si>
    <t>Desmovilización de equipos de obra</t>
  </si>
  <si>
    <t>Construcción de campamentos, zonas de acopio e instalación de polvorín</t>
  </si>
  <si>
    <t>Conformación de terraplén para campamentos</t>
  </si>
  <si>
    <t xml:space="preserve">Construcción de campamentos </t>
  </si>
  <si>
    <t>Mantenimiento de campamentos</t>
  </si>
  <si>
    <t>Construcción e implementación de polvorin</t>
  </si>
  <si>
    <t>Conformación de plataforma para zonas de acopio</t>
  </si>
  <si>
    <t>Relleno compactado con equipo pesado para plataforma de acopio</t>
  </si>
  <si>
    <t>Suministro, construcción e instalación de cerco perímetrico</t>
  </si>
  <si>
    <t>Suministro, construcción e instalación de garita de control de ingreso y salida</t>
  </si>
  <si>
    <t>Implementación de controles ambientales durante la construcción</t>
  </si>
  <si>
    <t>Conformación de material excedente en DME y DMO</t>
  </si>
  <si>
    <t>Restauración y revegetación de áreas intervenidas</t>
  </si>
  <si>
    <t>EXPLOTACIÓN DE CANTERAS</t>
  </si>
  <si>
    <t xml:space="preserve">Habilitación de cantera </t>
  </si>
  <si>
    <t>Excavación en material suelto</t>
  </si>
  <si>
    <t>Perforación manual y voladura (habilitación de área de perforación para Rockdrill)</t>
  </si>
  <si>
    <t>Producción material en cantera de cerro (macizo rocoso)</t>
  </si>
  <si>
    <t>Perforación, voladura, remoción, transporte y selección para Roca de 0.80 - 1.50 m</t>
  </si>
  <si>
    <t>ton</t>
  </si>
  <si>
    <t>Fracturación y selección de roca para gaviones de 0.15 - 0.20 m</t>
  </si>
  <si>
    <t>Carguio de material remanente en acopio para eliminación</t>
  </si>
  <si>
    <t>Producción material en cantera de cauce (boloneria suelta)</t>
  </si>
  <si>
    <t>Fracturación y selección de roca con martillo hidráulico</t>
  </si>
  <si>
    <t>Carguio de material acopiado</t>
  </si>
  <si>
    <t>IMPLEMENTACION PARA CONTROL Y PESAJE DE ROCA</t>
  </si>
  <si>
    <t>Instalación de Sistema de Pesaje</t>
  </si>
  <si>
    <t>Suministro, construcción, montaje e instalación de balanza, caseta y tablero de control de Pesaje</t>
  </si>
  <si>
    <t>Operación y control de Sistema de pesaje (Inc energia electrica e iluminacion de plataforma de acopio y Balanza)</t>
  </si>
  <si>
    <t>PRUEBAS DE CONTROL DE CALIDAD</t>
  </si>
  <si>
    <t>Ensayos de Roca</t>
  </si>
  <si>
    <t>Página 3 de 3</t>
  </si>
  <si>
    <t>PLANILLA DE GASTOS GENERALES - GESTIÓN</t>
  </si>
  <si>
    <t>GASTOS VARIABLES</t>
  </si>
  <si>
    <t>COSTO DIRECTO</t>
  </si>
  <si>
    <t>GASTOS DE DIRECCION Y ADMINISTRACION DEL PROYECTO</t>
  </si>
  <si>
    <t>Personas</t>
  </si>
  <si>
    <t>% incidencia</t>
  </si>
  <si>
    <t>Tiempo (mes)</t>
  </si>
  <si>
    <t>Costo mensual (S/)</t>
  </si>
  <si>
    <t>Costo parcial (S/)</t>
  </si>
  <si>
    <t>Alimentación y alojamiento Staff</t>
  </si>
  <si>
    <t>pers *mes</t>
  </si>
  <si>
    <t>Alimentación y alojamiento asistentes</t>
  </si>
  <si>
    <t>Viajes avión staff</t>
  </si>
  <si>
    <t>Viajes asistentes</t>
  </si>
  <si>
    <t xml:space="preserve">Camionetas </t>
  </si>
  <si>
    <t xml:space="preserve">Compra de agua </t>
  </si>
  <si>
    <t>Equipo de computo</t>
  </si>
  <si>
    <t>SUB TOTAL S/</t>
  </si>
  <si>
    <t>GASTOS DE OPERACIÓN - CONSTRUCCIÓN</t>
  </si>
  <si>
    <t>Combustible camionetas</t>
  </si>
  <si>
    <t>GASTOS DE OPERACIÓN - SEGURIDAD, SALUD OCUPACIONAL Y MEDIO AMBIENTE</t>
  </si>
  <si>
    <t>GASTOS DE OPERACIÓN - CONTROL DE CALIDAD</t>
  </si>
  <si>
    <t>GASTOS DE OPERACIÓN - MANTENIMIENTO DE EQUIPOS</t>
  </si>
  <si>
    <t>Jefe/Responsable de Mantenimiento</t>
  </si>
  <si>
    <t>GASTOS GENERALES DE OFICINA CENTRAL/MATRIZ</t>
  </si>
  <si>
    <t>Gerente General</t>
  </si>
  <si>
    <t>Gerente Tecnico</t>
  </si>
  <si>
    <t>Oficina principal</t>
  </si>
  <si>
    <t>Contador</t>
  </si>
  <si>
    <t>Control de costos</t>
  </si>
  <si>
    <t>GASTOS FINANCIEROS</t>
  </si>
  <si>
    <t>Plazo</t>
  </si>
  <si>
    <t>% Tasa</t>
  </si>
  <si>
    <t>Costo de Obra (S/.)</t>
  </si>
  <si>
    <t>Carta Fianza por Fiel Cumplimiento</t>
  </si>
  <si>
    <t>Carta Fianza por Fiel Cumplimiento garantía</t>
  </si>
  <si>
    <t>Carta Fianza por Adelanto Directo</t>
  </si>
  <si>
    <t>Otros gastos financieros o tasas (detallar)</t>
  </si>
  <si>
    <t>TOTAL GASTOS GENERALES S/</t>
  </si>
  <si>
    <t>Chicama</t>
  </si>
  <si>
    <t>G1</t>
  </si>
  <si>
    <t>Personas /cantidad</t>
  </si>
  <si>
    <t>Choferes de camioneta</t>
  </si>
  <si>
    <t>pers*mes</t>
  </si>
  <si>
    <t>Chofer de Van, Bus</t>
  </si>
  <si>
    <t>Alimentación - asistentes - personal local (desayuno y almuerzo)</t>
  </si>
  <si>
    <t>Alimentación choferes y personal local (desayuno y almuerzo)</t>
  </si>
  <si>
    <t xml:space="preserve">Viajes terrestres - asistentes </t>
  </si>
  <si>
    <t>Minivan para 15 personas</t>
  </si>
  <si>
    <t>Bus para 50 personas- MOI</t>
  </si>
  <si>
    <t>Bus para 50 personas- Mod</t>
  </si>
  <si>
    <t>Combustible vehículos para camioneta</t>
  </si>
  <si>
    <t>galon*mes</t>
  </si>
  <si>
    <t>Combustible vehículos para minivan y bus</t>
  </si>
  <si>
    <t>Compra de agua (1.5 cajas de 20ltx mes)</t>
  </si>
  <si>
    <t>cajas*mes</t>
  </si>
  <si>
    <t>und*mes</t>
  </si>
  <si>
    <t>Telefonía móvil</t>
  </si>
  <si>
    <t>GASTOS DE OPERACIÓN - OFICINA TECNICA</t>
  </si>
  <si>
    <t>Choferes de Camioneta</t>
  </si>
  <si>
    <t>Camionetas (Topografía)</t>
  </si>
  <si>
    <t>Alimentación y alojamiento de Mano de Obra Directa ( Calificada - foranea)</t>
  </si>
  <si>
    <t>Alimentación de Mano de Obra Directa (Calificada -local)</t>
  </si>
  <si>
    <t>Alimentación de Mano de Obra Directa (No Calificada -local)</t>
  </si>
  <si>
    <t>Pasajes del personal de MOD (califcada - foranea)</t>
  </si>
  <si>
    <t>Pasajes del personal de MOD (califcada - foranea - alrededores)</t>
  </si>
  <si>
    <t>Compra de agua  - MOD</t>
  </si>
  <si>
    <t>Baños químicos (alquiler, limpieza y mantenimiento)</t>
  </si>
  <si>
    <t>Unidad*mes</t>
  </si>
  <si>
    <t>Lavamanos</t>
  </si>
  <si>
    <t>und</t>
  </si>
  <si>
    <t>Examen medico de personal indirecto (MOD) - ingreso y salida</t>
  </si>
  <si>
    <t>Charla de Induccion -  MOD y MOI</t>
  </si>
  <si>
    <t>Chofer de cama baja</t>
  </si>
  <si>
    <t>Equipos prevención Fatiga y Somnolencia (inicialización)</t>
  </si>
  <si>
    <t>equipos</t>
  </si>
  <si>
    <t>Equipos prevención Fatiga y Somnolencia</t>
  </si>
  <si>
    <t>equipos*mes</t>
  </si>
  <si>
    <t>Cama Baja + Tracto remolcador</t>
  </si>
  <si>
    <t>Combustible para cama baja</t>
  </si>
  <si>
    <t>Torre de Iluminación</t>
  </si>
  <si>
    <t>Combustible para torre de iluminacion</t>
  </si>
  <si>
    <t>Equipo de comunicación Radio Troncalizado</t>
  </si>
  <si>
    <t>Emisoras en vehículos</t>
  </si>
  <si>
    <t>unidad*mes</t>
  </si>
  <si>
    <t>COSTOS COVID</t>
  </si>
  <si>
    <t>Cantidad</t>
  </si>
  <si>
    <t>Costos COVID</t>
  </si>
  <si>
    <t>gbl</t>
  </si>
  <si>
    <t>Residente de Obra</t>
  </si>
  <si>
    <t>Administrador de Obra</t>
  </si>
  <si>
    <t>Comprador</t>
  </si>
  <si>
    <t>Jefe de Recursos Humanos</t>
  </si>
  <si>
    <t>Asistente de RRHH</t>
  </si>
  <si>
    <t>Responsable de Servicios Generales</t>
  </si>
  <si>
    <t>Asistente administrativo</t>
  </si>
  <si>
    <t>Personal de Mantenimiento y Limpieza</t>
  </si>
  <si>
    <t>Encargado/Resp de Almacén</t>
  </si>
  <si>
    <t>Auxiliar de Almacén</t>
  </si>
  <si>
    <t>Asistente en asuntos sociales</t>
  </si>
  <si>
    <t>Tareadores</t>
  </si>
  <si>
    <t>Vigilancia - Polvorin (Resguardo policial 24h + supervisor)</t>
  </si>
  <si>
    <t>Impresoras y Ploter (1 impresora + 1 ploter)</t>
  </si>
  <si>
    <t>Mensajeria, Encomiendas y otros</t>
  </si>
  <si>
    <t>Utiles de Oficina</t>
  </si>
  <si>
    <t>Articulos de Limpieza</t>
  </si>
  <si>
    <t>Licencias software</t>
  </si>
  <si>
    <t>Jefe de Oficina Técnica</t>
  </si>
  <si>
    <t>Ingeniero de Of. Técnica</t>
  </si>
  <si>
    <t>Responsable de EDP</t>
  </si>
  <si>
    <t>Jefe de Topografía</t>
  </si>
  <si>
    <t>Dibujante Cadista</t>
  </si>
  <si>
    <t>Ingeniero de Planeamiento y costos</t>
  </si>
  <si>
    <t>Asistente de planeamiento y costos</t>
  </si>
  <si>
    <t>Jefe de Ingeniería</t>
  </si>
  <si>
    <t>Dibujante proyectista</t>
  </si>
  <si>
    <t>Jefe de producción</t>
  </si>
  <si>
    <t>Jefe de producción - turno noche</t>
  </si>
  <si>
    <t>Supervisor de Obras - Accesos, campamentos, plataformas de acopio, polvorin</t>
  </si>
  <si>
    <t>Supervisor de Obras - Cantera Nuevo Perú</t>
  </si>
  <si>
    <t>Supervisor de Obras - Cantera San Bartolo 01</t>
  </si>
  <si>
    <t>Supervisor de Obras - Cantera Santanero 01</t>
  </si>
  <si>
    <t>Supervisor de Obras - Cantera Calvayunque</t>
  </si>
  <si>
    <t>Supervisor de Obras - Cantera Oso 02</t>
  </si>
  <si>
    <t>Supervisor de Obras - Cantera Ascope Z1</t>
  </si>
  <si>
    <t>Supervisor de Obras - Cantera de cauce de rio</t>
  </si>
  <si>
    <t>Relevo de Supervisores de Produccion</t>
  </si>
  <si>
    <t>Responsable de SSOMA (Especialista de Seguridad)</t>
  </si>
  <si>
    <t>Supervisor SSO - Accesos, campamentos, plataformas de acopio, polvorin</t>
  </si>
  <si>
    <t>Supervisor SSO - Cantera Nuevo Perú</t>
  </si>
  <si>
    <t>Supervisor SSO - Cantera San Bartolo 01</t>
  </si>
  <si>
    <t>Supervisor SSO - Cantera Santanero 01</t>
  </si>
  <si>
    <t>Supervisor SSO - Cantera Calvayunque</t>
  </si>
  <si>
    <t>Supervisor SSO - Cantera Oso 02</t>
  </si>
  <si>
    <t>Supervisor SSO - Cantera Ascope Z1</t>
  </si>
  <si>
    <t>Supervisor SSO - Cantera de cauce de rio</t>
  </si>
  <si>
    <t>Relevos supervisor SSO</t>
  </si>
  <si>
    <t>Capacitadores / SBC</t>
  </si>
  <si>
    <t>Especialista de medio Ambiente</t>
  </si>
  <si>
    <t>Supervisor de medio ambiente</t>
  </si>
  <si>
    <t>Medico Ocupacional</t>
  </si>
  <si>
    <t>Enfermero ocupacional</t>
  </si>
  <si>
    <t>Exámen médico personal directo Mano de Obra Calificada (ingreso y salida)</t>
  </si>
  <si>
    <t>Exámen médico personal directo Mano de Obra No calificada (ingreso y salida)</t>
  </si>
  <si>
    <t>Equipo de Protección Personal directo (cada 6 meses)</t>
  </si>
  <si>
    <t>Equipo de Protección Personal indirecto (cada 6 meses)</t>
  </si>
  <si>
    <t xml:space="preserve">Medicinas // Atenciones médicas </t>
  </si>
  <si>
    <t>Responsable de Calidad</t>
  </si>
  <si>
    <t xml:space="preserve">Supervisor de Control de Calidad </t>
  </si>
  <si>
    <t>Técnico de campo</t>
  </si>
  <si>
    <t>Asistente de campo</t>
  </si>
  <si>
    <t>Mecánicos</t>
  </si>
  <si>
    <t>Ayudantes mecánicos</t>
  </si>
  <si>
    <t>Visitas de gerencia</t>
  </si>
  <si>
    <t>1C</t>
  </si>
  <si>
    <t>PLAN INTEGRAL PARA EL CONTROL DE INUNDACIONES Y MOVIMIENTO DE MASA DE LAS CUENCAS DE LOS RIOS VIRÚ Y CHICAMA - DEPARTAMENTO DE LA LIBERTAD (PAQUETE 9 R-06)</t>
  </si>
  <si>
    <t>1C "CONTRATACIÓN DE OPERADOR DE CANTERAS DE ROCA - RIO CHICAMA"</t>
  </si>
  <si>
    <t>1 C</t>
  </si>
  <si>
    <t>Trazo y replanteo topográfico durante la ejecución de la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</si>
</sst>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&quot;S.&quot;\ #,##0.00_);\(&quot;S.&quot;\ #,##0.00\)"/>
    <numFmt numFmtId="167" formatCode="0.00."/>
    <numFmt numFmtId="168" formatCode="0.00.00."/>
    <numFmt numFmtId="169" formatCode="#,##0.00_ ;[Red]\-#,##0.00\ "/>
  </numFmts>
  <fonts count="4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Arial Narrow"/>
      <family val="2"/>
    </font>
    <font>
      <sz val="9"/>
      <color rgb="FFFF0000"/>
      <name val="Arial"/>
      <family val="2"/>
    </font>
    <font>
      <sz val="12"/>
      <color theme="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8" fillId="0" borderId="0"/>
  </cellStyleXfs>
  <cellXfs count="255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7" fillId="0" borderId="0" xfId="0" applyFont="1"/>
    <xf numFmtId="0" fontId="16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43" fontId="19" fillId="0" borderId="0" xfId="2" applyFont="1" applyFill="1" applyAlignment="1">
      <alignment vertical="center"/>
    </xf>
    <xf numFmtId="164" fontId="19" fillId="0" borderId="0" xfId="0" applyNumberFormat="1" applyFont="1" applyAlignment="1">
      <alignment vertical="center"/>
    </xf>
    <xf numFmtId="166" fontId="20" fillId="0" borderId="0" xfId="4" applyNumberFormat="1" applyFont="1"/>
    <xf numFmtId="165" fontId="16" fillId="0" borderId="0" xfId="0" applyNumberFormat="1" applyFont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9" fillId="0" borderId="0" xfId="0" applyFont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5" fillId="8" borderId="1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4" fontId="5" fillId="8" borderId="17" xfId="0" applyNumberFormat="1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 vertical="center" wrapText="1"/>
    </xf>
    <xf numFmtId="167" fontId="5" fillId="9" borderId="1" xfId="0" applyNumberFormat="1" applyFont="1" applyFill="1" applyBorder="1" applyAlignment="1">
      <alignment horizontal="left" vertical="center" indent="1"/>
    </xf>
    <xf numFmtId="168" fontId="3" fillId="0" borderId="1" xfId="0" applyNumberFormat="1" applyFont="1" applyBorder="1" applyAlignment="1">
      <alignment horizontal="left" vertical="center" indent="3"/>
    </xf>
    <xf numFmtId="0" fontId="5" fillId="9" borderId="1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2"/>
    </xf>
    <xf numFmtId="0" fontId="3" fillId="0" borderId="1" xfId="0" applyFont="1" applyBorder="1" applyAlignment="1">
      <alignment horizontal="left" vertical="center" indent="3"/>
    </xf>
    <xf numFmtId="167" fontId="5" fillId="0" borderId="2" xfId="0" applyNumberFormat="1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2"/>
    </xf>
    <xf numFmtId="4" fontId="33" fillId="10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4" fontId="5" fillId="8" borderId="1" xfId="0" applyNumberFormat="1" applyFont="1" applyFill="1" applyBorder="1" applyAlignment="1">
      <alignment horizontal="center" vertical="center"/>
    </xf>
    <xf numFmtId="167" fontId="0" fillId="0" borderId="1" xfId="0" applyNumberFormat="1" applyBorder="1" applyAlignment="1">
      <alignment horizontal="left" indent="2"/>
    </xf>
    <xf numFmtId="0" fontId="3" fillId="0" borderId="1" xfId="0" applyFont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indent="2"/>
    </xf>
    <xf numFmtId="0" fontId="3" fillId="0" borderId="1" xfId="0" applyFont="1" applyBorder="1" applyAlignment="1">
      <alignment horizontal="left" vertical="center" indent="4"/>
    </xf>
    <xf numFmtId="167" fontId="5" fillId="0" borderId="1" xfId="0" applyNumberFormat="1" applyFont="1" applyBorder="1" applyAlignment="1">
      <alignment horizontal="left" vertical="center" indent="1"/>
    </xf>
    <xf numFmtId="4" fontId="3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4" fontId="3" fillId="0" borderId="2" xfId="2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/>
    <xf numFmtId="0" fontId="5" fillId="0" borderId="3" xfId="0" applyFont="1" applyBorder="1" applyAlignment="1">
      <alignment horizontal="left" vertical="center" wrapText="1"/>
    </xf>
    <xf numFmtId="4" fontId="2" fillId="0" borderId="5" xfId="0" applyNumberFormat="1" applyFont="1" applyBorder="1"/>
    <xf numFmtId="4" fontId="2" fillId="0" borderId="6" xfId="0" applyNumberFormat="1" applyFont="1" applyBorder="1"/>
    <xf numFmtId="0" fontId="35" fillId="0" borderId="1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2" fillId="0" borderId="12" xfId="0" applyFont="1" applyBorder="1"/>
    <xf numFmtId="0" fontId="35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25" fillId="0" borderId="0" xfId="0" applyFont="1" applyBorder="1" applyAlignment="1">
      <alignment vertical="center"/>
    </xf>
    <xf numFmtId="0" fontId="0" fillId="0" borderId="0" xfId="0" applyBorder="1"/>
    <xf numFmtId="0" fontId="2" fillId="0" borderId="12" xfId="0" applyFont="1" applyBorder="1" applyAlignment="1">
      <alignment horizontal="left" vertical="center"/>
    </xf>
    <xf numFmtId="0" fontId="34" fillId="0" borderId="0" xfId="0" applyFont="1" applyBorder="1"/>
    <xf numFmtId="0" fontId="34" fillId="4" borderId="0" xfId="0" applyFont="1" applyFill="1" applyBorder="1"/>
    <xf numFmtId="0" fontId="0" fillId="4" borderId="0" xfId="0" applyFill="1" applyBorder="1"/>
    <xf numFmtId="0" fontId="1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164" fontId="2" fillId="0" borderId="0" xfId="0" applyNumberFormat="1" applyFont="1" applyBorder="1"/>
    <xf numFmtId="164" fontId="0" fillId="4" borderId="0" xfId="0" applyNumberFormat="1" applyFill="1" applyBorder="1"/>
    <xf numFmtId="164" fontId="2" fillId="4" borderId="0" xfId="0" applyNumberFormat="1" applyFont="1" applyFill="1" applyBorder="1"/>
    <xf numFmtId="0" fontId="22" fillId="0" borderId="0" xfId="0" applyFont="1" applyBorder="1"/>
    <xf numFmtId="0" fontId="18" fillId="0" borderId="0" xfId="5" applyFont="1" applyAlignment="1">
      <alignment horizontal="left" vertical="center"/>
    </xf>
    <xf numFmtId="0" fontId="17" fillId="0" borderId="0" xfId="5" applyFont="1" applyAlignment="1">
      <alignment horizontal="left" vertical="center"/>
    </xf>
    <xf numFmtId="0" fontId="16" fillId="8" borderId="3" xfId="5" applyFont="1" applyFill="1" applyBorder="1" applyAlignment="1">
      <alignment horizontal="center" vertical="center" wrapText="1"/>
    </xf>
    <xf numFmtId="43" fontId="16" fillId="8" borderId="3" xfId="5" applyNumberFormat="1" applyFont="1" applyFill="1" applyBorder="1" applyAlignment="1">
      <alignment horizontal="center" vertical="center" wrapText="1"/>
    </xf>
    <xf numFmtId="0" fontId="19" fillId="0" borderId="0" xfId="5" applyFont="1" applyAlignment="1">
      <alignment horizontal="left"/>
    </xf>
    <xf numFmtId="0" fontId="19" fillId="0" borderId="0" xfId="5" applyFont="1"/>
    <xf numFmtId="0" fontId="16" fillId="0" borderId="8" xfId="5" applyFont="1" applyBorder="1" applyAlignment="1">
      <alignment vertical="center"/>
    </xf>
    <xf numFmtId="4" fontId="20" fillId="0" borderId="3" xfId="5" applyNumberFormat="1" applyFont="1" applyBorder="1" applyAlignment="1">
      <alignment horizontal="center" vertical="center"/>
    </xf>
    <xf numFmtId="0" fontId="20" fillId="0" borderId="5" xfId="5" applyFont="1" applyBorder="1" applyAlignment="1">
      <alignment vertical="center"/>
    </xf>
    <xf numFmtId="0" fontId="20" fillId="0" borderId="7" xfId="5" applyFont="1" applyBorder="1" applyAlignment="1">
      <alignment vertical="center"/>
    </xf>
    <xf numFmtId="0" fontId="20" fillId="0" borderId="3" xfId="5" applyFont="1" applyBorder="1" applyAlignment="1">
      <alignment horizontal="center" vertical="center"/>
    </xf>
    <xf numFmtId="10" fontId="19" fillId="0" borderId="3" xfId="5" applyNumberFormat="1" applyFont="1" applyBorder="1" applyAlignment="1">
      <alignment horizontal="center" vertical="center"/>
    </xf>
    <xf numFmtId="4" fontId="20" fillId="0" borderId="3" xfId="5" applyNumberFormat="1" applyFont="1" applyBorder="1" applyAlignment="1">
      <alignment horizontal="right" vertical="center"/>
    </xf>
    <xf numFmtId="4" fontId="19" fillId="0" borderId="3" xfId="5" applyNumberFormat="1" applyFont="1" applyBorder="1" applyAlignment="1">
      <alignment horizontal="right" vertical="center"/>
    </xf>
    <xf numFmtId="0" fontId="19" fillId="0" borderId="7" xfId="5" applyFont="1" applyBorder="1" applyAlignment="1">
      <alignment vertical="center"/>
    </xf>
    <xf numFmtId="0" fontId="19" fillId="0" borderId="3" xfId="5" applyFont="1" applyBorder="1" applyAlignment="1">
      <alignment horizontal="center" vertical="center"/>
    </xf>
    <xf numFmtId="0" fontId="19" fillId="0" borderId="5" xfId="5" applyFont="1" applyBorder="1" applyAlignment="1">
      <alignment vertical="center"/>
    </xf>
    <xf numFmtId="4" fontId="19" fillId="0" borderId="3" xfId="5" applyNumberFormat="1" applyFont="1" applyBorder="1" applyAlignment="1">
      <alignment horizontal="center" vertical="center"/>
    </xf>
    <xf numFmtId="4" fontId="36" fillId="0" borderId="3" xfId="5" applyNumberFormat="1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8" fillId="0" borderId="0" xfId="5" applyFont="1" applyAlignment="1">
      <alignment horizontal="center" vertical="center"/>
    </xf>
    <xf numFmtId="4" fontId="16" fillId="0" borderId="3" xfId="5" applyNumberFormat="1" applyFont="1" applyBorder="1" applyAlignment="1">
      <alignment horizontal="right" vertical="center"/>
    </xf>
    <xf numFmtId="0" fontId="19" fillId="0" borderId="0" xfId="5" applyFont="1" applyAlignment="1">
      <alignment vertical="center"/>
    </xf>
    <xf numFmtId="0" fontId="16" fillId="0" borderId="0" xfId="5" applyFont="1" applyAlignment="1">
      <alignment horizontal="left" vertical="center" wrapText="1"/>
    </xf>
    <xf numFmtId="4" fontId="20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0" fillId="0" borderId="0" xfId="5" applyFont="1" applyAlignment="1">
      <alignment horizontal="center" vertical="center"/>
    </xf>
    <xf numFmtId="10" fontId="19" fillId="0" borderId="0" xfId="5" applyNumberFormat="1" applyFont="1" applyAlignment="1">
      <alignment horizontal="center" vertical="center"/>
    </xf>
    <xf numFmtId="0" fontId="20" fillId="0" borderId="7" xfId="5" applyFont="1" applyBorder="1" applyAlignment="1">
      <alignment horizontal="left" vertical="center"/>
    </xf>
    <xf numFmtId="10" fontId="18" fillId="0" borderId="0" xfId="5" applyNumberFormat="1" applyFont="1" applyAlignment="1">
      <alignment horizontal="center" vertical="center"/>
    </xf>
    <xf numFmtId="4" fontId="16" fillId="0" borderId="0" xfId="5" applyNumberFormat="1" applyFont="1" applyAlignment="1">
      <alignment horizontal="right" vertical="center"/>
    </xf>
    <xf numFmtId="0" fontId="16" fillId="0" borderId="8" xfId="5" applyFont="1" applyBorder="1" applyAlignment="1">
      <alignment vertical="center" wrapText="1"/>
    </xf>
    <xf numFmtId="4" fontId="20" fillId="0" borderId="0" xfId="5" applyNumberFormat="1" applyFont="1" applyAlignment="1">
      <alignment horizontal="right" vertical="center"/>
    </xf>
    <xf numFmtId="4" fontId="19" fillId="0" borderId="0" xfId="5" applyNumberFormat="1" applyFont="1" applyAlignment="1">
      <alignment horizontal="right" vertical="center"/>
    </xf>
    <xf numFmtId="9" fontId="18" fillId="0" borderId="0" xfId="5" applyNumberFormat="1" applyFont="1" applyAlignment="1">
      <alignment horizontal="center" vertical="center"/>
    </xf>
    <xf numFmtId="0" fontId="18" fillId="8" borderId="3" xfId="5" applyFont="1" applyFill="1" applyBorder="1" applyAlignment="1">
      <alignment horizontal="center" vertical="center" wrapText="1"/>
    </xf>
    <xf numFmtId="0" fontId="18" fillId="8" borderId="3" xfId="5" applyFont="1" applyFill="1" applyBorder="1" applyAlignment="1">
      <alignment horizontal="center" vertical="center"/>
    </xf>
    <xf numFmtId="10" fontId="20" fillId="0" borderId="3" xfId="5" applyNumberFormat="1" applyFont="1" applyBorder="1" applyAlignment="1">
      <alignment horizontal="center" vertical="center"/>
    </xf>
    <xf numFmtId="4" fontId="19" fillId="0" borderId="3" xfId="5" applyNumberFormat="1" applyFont="1" applyFill="1" applyBorder="1" applyAlignment="1">
      <alignment horizontal="right" vertical="center"/>
    </xf>
    <xf numFmtId="4" fontId="16" fillId="0" borderId="4" xfId="5" applyNumberFormat="1" applyFont="1" applyBorder="1" applyAlignment="1">
      <alignment horizontal="right" vertical="center"/>
    </xf>
    <xf numFmtId="4" fontId="16" fillId="0" borderId="0" xfId="5" applyNumberFormat="1" applyFont="1" applyAlignment="1">
      <alignment horizontal="center" vertical="center"/>
    </xf>
    <xf numFmtId="0" fontId="20" fillId="0" borderId="6" xfId="5" applyFont="1" applyBorder="1" applyAlignment="1">
      <alignment vertical="center"/>
    </xf>
    <xf numFmtId="169" fontId="37" fillId="0" borderId="3" xfId="6" applyNumberFormat="1" applyFont="1" applyBorder="1" applyAlignment="1">
      <alignment horizontal="right" vertical="center"/>
    </xf>
    <xf numFmtId="0" fontId="16" fillId="0" borderId="0" xfId="5" applyFont="1" applyAlignment="1">
      <alignment vertical="center"/>
    </xf>
    <xf numFmtId="4" fontId="16" fillId="8" borderId="7" xfId="5" applyNumberFormat="1" applyFont="1" applyFill="1" applyBorder="1" applyAlignment="1">
      <alignment horizontal="right" vertical="center"/>
    </xf>
    <xf numFmtId="0" fontId="32" fillId="0" borderId="0" xfId="0" applyFont="1" applyAlignment="1">
      <alignment wrapText="1"/>
    </xf>
    <xf numFmtId="0" fontId="32" fillId="0" borderId="0" xfId="0" applyFont="1" applyAlignment="1"/>
    <xf numFmtId="0" fontId="38" fillId="0" borderId="0" xfId="0" applyFont="1" applyAlignment="1"/>
    <xf numFmtId="0" fontId="2" fillId="0" borderId="13" xfId="0" applyFont="1" applyBorder="1"/>
    <xf numFmtId="0" fontId="39" fillId="0" borderId="0" xfId="0" applyFont="1" applyBorder="1" applyAlignment="1">
      <alignment vertical="center"/>
    </xf>
    <xf numFmtId="0" fontId="0" fillId="0" borderId="21" xfId="0" applyBorder="1" applyAlignment="1"/>
    <xf numFmtId="4" fontId="34" fillId="0" borderId="3" xfId="0" applyNumberFormat="1" applyFont="1" applyBorder="1"/>
    <xf numFmtId="14" fontId="0" fillId="4" borderId="0" xfId="0" applyNumberFormat="1" applyFill="1" applyBorder="1" applyAlignment="1">
      <alignment horizontal="left"/>
    </xf>
    <xf numFmtId="1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left" vertical="center" wrapText="1"/>
    </xf>
    <xf numFmtId="0" fontId="32" fillId="0" borderId="0" xfId="0" applyFont="1" applyAlignment="1">
      <alignment horizontal="left" wrapText="1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0" fillId="0" borderId="5" xfId="5" applyFont="1" applyBorder="1" applyAlignment="1">
      <alignment horizontal="left" vertical="center"/>
    </xf>
    <xf numFmtId="0" fontId="20" fillId="0" borderId="6" xfId="5" applyFont="1" applyBorder="1" applyAlignment="1">
      <alignment horizontal="left" vertical="center"/>
    </xf>
    <xf numFmtId="0" fontId="20" fillId="0" borderId="7" xfId="5" applyFont="1" applyBorder="1" applyAlignment="1">
      <alignment horizontal="left" vertical="center"/>
    </xf>
    <xf numFmtId="0" fontId="18" fillId="8" borderId="5" xfId="5" applyFont="1" applyFill="1" applyBorder="1" applyAlignment="1">
      <alignment horizontal="center" vertical="center"/>
    </xf>
    <xf numFmtId="0" fontId="18" fillId="8" borderId="7" xfId="5" applyFont="1" applyFill="1" applyBorder="1" applyAlignment="1">
      <alignment horizontal="center" vertical="center"/>
    </xf>
    <xf numFmtId="0" fontId="18" fillId="8" borderId="5" xfId="5" applyFont="1" applyFill="1" applyBorder="1" applyAlignment="1">
      <alignment horizontal="right" vertical="center"/>
    </xf>
    <xf numFmtId="0" fontId="18" fillId="8" borderId="6" xfId="5" applyFont="1" applyFill="1" applyBorder="1" applyAlignment="1">
      <alignment horizontal="right" vertical="center"/>
    </xf>
    <xf numFmtId="0" fontId="16" fillId="8" borderId="5" xfId="5" applyFont="1" applyFill="1" applyBorder="1" applyAlignment="1">
      <alignment horizontal="center" vertical="center" wrapText="1"/>
    </xf>
    <xf numFmtId="0" fontId="16" fillId="8" borderId="7" xfId="5" applyFont="1" applyFill="1" applyBorder="1" applyAlignment="1">
      <alignment horizontal="center" vertical="center" wrapText="1"/>
    </xf>
    <xf numFmtId="0" fontId="18" fillId="8" borderId="6" xfId="5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21" fillId="0" borderId="3" xfId="0" applyFont="1" applyBorder="1" applyAlignment="1">
      <alignment horizontal="center"/>
    </xf>
    <xf numFmtId="4" fontId="13" fillId="0" borderId="3" xfId="0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indent="4"/>
    </xf>
  </cellXfs>
  <cellStyles count="7">
    <cellStyle name="Millares" xfId="2" builtinId="3"/>
    <cellStyle name="Normal" xfId="0" builtinId="0"/>
    <cellStyle name="Normal 2" xfId="1" xr:uid="{00000000-0005-0000-0000-000001000000}"/>
    <cellStyle name="Normal 2 3" xfId="6" xr:uid="{171E2938-F9B3-4D05-A640-1C3BFD704509}"/>
    <cellStyle name="Normal 224" xfId="5" xr:uid="{42629306-AC9D-46A1-9280-EC2B68D62C4C}"/>
    <cellStyle name="Normal_GG" xfId="4" xr:uid="{3B8F7587-1428-42E7-A416-779993F8C6CB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EVAL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Data"/>
      <sheetName val="RES-PINTADO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Limit_ACC_A"/>
      <sheetName val="Deduccion Reajuste"/>
      <sheetName val="Resumen anual"/>
      <sheetName val="REFERENCIAS"/>
      <sheetName val="PER,COM.PRO.ADI1"/>
      <sheetName val="Planilla Base y Subbase"/>
      <sheetName val="RESUMEN"/>
      <sheetName val="EXP"/>
      <sheetName val="200"/>
      <sheetName val="CIERRE"/>
      <sheetName val="Hoja1"/>
      <sheetName val="CAPATAZ"/>
      <sheetName val="Presupuesto"/>
      <sheetName val="Analisis"/>
      <sheetName val="Insumos"/>
      <sheetName val="Rangos"/>
      <sheetName val="FórmulaPolinómica"/>
      <sheetName val="Liebman 134"/>
      <sheetName val="PARTIDAS"/>
      <sheetName val="EXPLAN. DESVIOS"/>
      <sheetName val="CLASIF. MAT. DESVIOS"/>
      <sheetName val="CLASIF. MATERIAL"/>
      <sheetName val="EXPLAN. VIA PRINCIPAL"/>
      <sheetName val="Quantity"/>
      <sheetName val="resultado"/>
      <sheetName val="MFT TOC"/>
      <sheetName val="Piso Tecnico"/>
      <sheetName val="Deduccion_Reajuste"/>
      <sheetName val="Model"/>
      <sheetName val="Avance Resumen"/>
      <sheetName val="Planificacion"/>
      <sheetName val="Macro1"/>
      <sheetName val="Hoja2"/>
      <sheetName val="AUSEN99"/>
      <sheetName val="borrador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Sheet1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/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>
        <row r="9">
          <cell r="H9">
            <v>0.90469999999999995</v>
          </cell>
        </row>
      </sheetData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/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/>
      <sheetData sheetId="286"/>
      <sheetData sheetId="287">
        <row r="9">
          <cell r="H9">
            <v>0.90469999999999995</v>
          </cell>
        </row>
      </sheetData>
      <sheetData sheetId="288"/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/>
      <sheetData sheetId="295"/>
      <sheetData sheetId="296">
        <row r="9">
          <cell r="H9">
            <v>0.90469999999999995</v>
          </cell>
        </row>
      </sheetData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/>
      <sheetData sheetId="400">
        <row r="9">
          <cell r="H9">
            <v>0.90469999999999995</v>
          </cell>
        </row>
      </sheetData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 refreshError="1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>
        <row r="9">
          <cell r="H9">
            <v>0.90469999999999995</v>
          </cell>
        </row>
      </sheetData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/>
      <sheetData sheetId="618"/>
      <sheetData sheetId="619"/>
      <sheetData sheetId="620"/>
      <sheetData sheetId="621"/>
      <sheetData sheetId="622"/>
      <sheetData sheetId="623"/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/>
      <sheetData sheetId="627">
        <row r="9">
          <cell r="H9">
            <v>0.90469999999999995</v>
          </cell>
        </row>
      </sheetData>
      <sheetData sheetId="628"/>
      <sheetData sheetId="629"/>
      <sheetData sheetId="630"/>
      <sheetData sheetId="631"/>
      <sheetData sheetId="632"/>
      <sheetData sheetId="633"/>
      <sheetData sheetId="634"/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/>
      <sheetData sheetId="639">
        <row r="9">
          <cell r="H9">
            <v>0.90469999999999995</v>
          </cell>
        </row>
      </sheetData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 codeName="Hoja3">
    <pageSetUpPr autoPageBreaks="0" fitToPage="1"/>
  </sheetPr>
  <dimension ref="A1:Q44"/>
  <sheetViews>
    <sheetView showGridLines="0" view="pageBreakPreview" zoomScaleNormal="115" zoomScaleSheetLayoutView="100" workbookViewId="0">
      <selection activeCell="D28" sqref="D28:E28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23.5546875" customWidth="1"/>
    <col min="7" max="7" width="1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2" customFormat="1" ht="13.2" customHeight="1" x14ac:dyDescent="0.3">
      <c r="B2" s="203"/>
      <c r="C2" s="208" t="s">
        <v>213</v>
      </c>
      <c r="D2" s="209"/>
      <c r="E2" s="210"/>
      <c r="F2" s="204" t="s">
        <v>214</v>
      </c>
      <c r="G2" s="205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2" customFormat="1" ht="13.2" customHeight="1" x14ac:dyDescent="0.3">
      <c r="B3" s="203"/>
      <c r="C3" s="211"/>
      <c r="D3" s="212"/>
      <c r="E3" s="213"/>
      <c r="F3" s="204" t="s">
        <v>215</v>
      </c>
      <c r="G3" s="205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2" customFormat="1" ht="13.2" customHeight="1" x14ac:dyDescent="0.3">
      <c r="B4" s="203"/>
      <c r="C4" s="214" t="s">
        <v>216</v>
      </c>
      <c r="D4" s="215"/>
      <c r="E4" s="216"/>
      <c r="F4" s="204" t="s">
        <v>217</v>
      </c>
      <c r="G4" s="205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2" customFormat="1" ht="16.5" customHeight="1" x14ac:dyDescent="0.3">
      <c r="B5" s="203"/>
      <c r="C5" s="217"/>
      <c r="D5" s="218"/>
      <c r="E5" s="219"/>
      <c r="F5" s="206" t="s">
        <v>218</v>
      </c>
      <c r="G5" s="207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2" customFormat="1" ht="16.5" customHeight="1" x14ac:dyDescent="0.3">
      <c r="B6" s="120"/>
      <c r="C6" s="112"/>
      <c r="D6" s="112"/>
      <c r="E6" s="112"/>
      <c r="F6" s="112"/>
      <c r="G6" s="121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2" customFormat="1" x14ac:dyDescent="0.3">
      <c r="B7" s="122"/>
      <c r="C7" s="123"/>
      <c r="D7" s="124"/>
      <c r="E7" s="123"/>
      <c r="F7" s="123"/>
      <c r="G7" s="125"/>
    </row>
    <row r="8" spans="1:17" s="42" customFormat="1" ht="13.2" x14ac:dyDescent="0.3">
      <c r="B8" s="197"/>
      <c r="C8" s="198"/>
      <c r="D8" s="198"/>
      <c r="E8" s="198"/>
      <c r="F8" s="198"/>
      <c r="G8" s="199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200" t="s">
        <v>219</v>
      </c>
      <c r="C9" s="201"/>
      <c r="D9" s="201"/>
      <c r="E9" s="201"/>
      <c r="F9" s="201"/>
      <c r="G9" s="202"/>
      <c r="H9" s="42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60"/>
      <c r="C10" s="61"/>
      <c r="D10" s="61"/>
      <c r="E10" s="61"/>
      <c r="F10" s="61"/>
      <c r="G10" s="62"/>
      <c r="H10" s="42"/>
    </row>
    <row r="11" spans="1:17" ht="15" customHeight="1" x14ac:dyDescent="0.3">
      <c r="B11" s="126" t="s">
        <v>220</v>
      </c>
      <c r="C11" s="220" t="s">
        <v>474</v>
      </c>
      <c r="D11" s="220"/>
      <c r="E11" s="220"/>
      <c r="F11" s="220"/>
      <c r="G11" s="190"/>
      <c r="H11" s="42"/>
    </row>
    <row r="12" spans="1:17" ht="15" customHeight="1" x14ac:dyDescent="0.3">
      <c r="B12" s="126"/>
      <c r="C12" s="220"/>
      <c r="D12" s="220"/>
      <c r="E12" s="220"/>
      <c r="F12" s="220"/>
      <c r="G12" s="190"/>
      <c r="H12" s="42"/>
    </row>
    <row r="13" spans="1:17" s="115" customFormat="1" ht="15" customHeight="1" x14ac:dyDescent="0.3">
      <c r="B13" s="126"/>
      <c r="C13" s="127"/>
      <c r="D13" s="127"/>
      <c r="E13" s="127"/>
      <c r="F13" s="127"/>
      <c r="G13" s="119"/>
      <c r="H13" s="42"/>
    </row>
    <row r="14" spans="1:17" ht="15.6" x14ac:dyDescent="0.3">
      <c r="B14" s="126" t="s">
        <v>221</v>
      </c>
      <c r="C14" s="191" t="s">
        <v>475</v>
      </c>
      <c r="D14" s="129"/>
      <c r="E14" s="130"/>
      <c r="F14" s="130"/>
      <c r="G14" s="64"/>
      <c r="H14" s="42"/>
    </row>
    <row r="15" spans="1:17" x14ac:dyDescent="0.3">
      <c r="B15" s="126"/>
      <c r="C15" s="128"/>
      <c r="D15" s="129"/>
      <c r="E15" s="130"/>
      <c r="F15" s="130"/>
      <c r="G15" s="64"/>
      <c r="H15" s="42"/>
    </row>
    <row r="16" spans="1:17" ht="15.6" x14ac:dyDescent="0.3">
      <c r="B16" s="131" t="s">
        <v>222</v>
      </c>
      <c r="C16" s="191" t="s">
        <v>0</v>
      </c>
      <c r="D16" s="129"/>
      <c r="E16" s="130"/>
      <c r="F16" s="130"/>
      <c r="G16" s="64"/>
      <c r="H16" s="42"/>
    </row>
    <row r="17" spans="2:8" ht="15.6" x14ac:dyDescent="0.3">
      <c r="B17" s="126"/>
      <c r="C17" s="132"/>
      <c r="D17" s="130"/>
      <c r="E17" s="130"/>
      <c r="F17" s="130"/>
      <c r="G17" s="64"/>
      <c r="H17" s="42"/>
    </row>
    <row r="18" spans="2:8" ht="15.6" x14ac:dyDescent="0.3">
      <c r="B18" s="126" t="s">
        <v>223</v>
      </c>
      <c r="C18" s="132" t="s">
        <v>224</v>
      </c>
      <c r="D18" s="130"/>
      <c r="E18" s="130"/>
      <c r="F18" s="130"/>
      <c r="G18" s="64"/>
    </row>
    <row r="19" spans="2:8" ht="15.6" x14ac:dyDescent="0.3">
      <c r="B19" s="126"/>
      <c r="C19" s="132"/>
      <c r="D19" s="130"/>
      <c r="E19" s="130"/>
      <c r="F19" s="130"/>
      <c r="G19" s="64"/>
    </row>
    <row r="20" spans="2:8" ht="15.6" x14ac:dyDescent="0.3">
      <c r="B20" s="126" t="s">
        <v>225</v>
      </c>
      <c r="C20" s="133" t="s">
        <v>224</v>
      </c>
      <c r="D20" s="134"/>
      <c r="E20" s="130"/>
      <c r="F20" s="130"/>
      <c r="G20" s="64"/>
    </row>
    <row r="21" spans="2:8" x14ac:dyDescent="0.3">
      <c r="B21" s="126"/>
      <c r="C21" s="128"/>
      <c r="D21" s="130"/>
      <c r="E21" s="130"/>
      <c r="F21" s="130"/>
      <c r="G21" s="64"/>
    </row>
    <row r="22" spans="2:8" ht="15.6" x14ac:dyDescent="0.3">
      <c r="B22" s="126" t="s">
        <v>226</v>
      </c>
      <c r="C22" s="132" t="s">
        <v>358</v>
      </c>
      <c r="D22" s="130"/>
      <c r="E22" s="130"/>
      <c r="F22" s="130"/>
      <c r="G22" s="64"/>
    </row>
    <row r="23" spans="2:8" x14ac:dyDescent="0.3">
      <c r="B23" s="126"/>
      <c r="C23" s="128"/>
      <c r="D23" s="130"/>
      <c r="E23" s="130"/>
      <c r="F23" s="130"/>
      <c r="G23" s="64"/>
    </row>
    <row r="24" spans="2:8" x14ac:dyDescent="0.3">
      <c r="B24" s="126"/>
      <c r="C24" s="128"/>
      <c r="D24" s="130"/>
      <c r="E24" s="130"/>
      <c r="F24" s="130"/>
      <c r="G24" s="64"/>
    </row>
    <row r="25" spans="2:8" x14ac:dyDescent="0.3">
      <c r="B25" s="126" t="s">
        <v>227</v>
      </c>
      <c r="C25" s="135"/>
      <c r="D25" s="136">
        <v>592</v>
      </c>
      <c r="E25" s="130" t="s">
        <v>228</v>
      </c>
      <c r="F25" s="130"/>
      <c r="G25" s="64"/>
    </row>
    <row r="26" spans="2:8" x14ac:dyDescent="0.3">
      <c r="B26" s="126"/>
      <c r="C26" s="128"/>
      <c r="D26" s="137"/>
      <c r="E26" s="130"/>
      <c r="F26" s="130"/>
      <c r="G26" s="64"/>
    </row>
    <row r="27" spans="2:8" x14ac:dyDescent="0.3">
      <c r="B27" s="126"/>
      <c r="C27" s="128"/>
      <c r="D27" s="137"/>
      <c r="E27" s="130"/>
      <c r="F27" s="130"/>
      <c r="G27" s="64"/>
    </row>
    <row r="28" spans="2:8" x14ac:dyDescent="0.3">
      <c r="B28" s="126" t="s">
        <v>229</v>
      </c>
      <c r="C28" s="128"/>
      <c r="D28" s="194"/>
      <c r="E28" s="194"/>
      <c r="F28" s="130"/>
      <c r="G28" s="64"/>
    </row>
    <row r="29" spans="2:8" x14ac:dyDescent="0.3">
      <c r="B29" s="126"/>
      <c r="C29" s="128"/>
      <c r="D29" s="137"/>
      <c r="E29" s="130"/>
      <c r="F29" s="130"/>
      <c r="G29" s="64"/>
    </row>
    <row r="30" spans="2:8" x14ac:dyDescent="0.3">
      <c r="B30" s="126"/>
      <c r="C30" s="128"/>
      <c r="D30" s="137"/>
      <c r="E30" s="130"/>
      <c r="F30" s="130"/>
      <c r="G30" s="64"/>
    </row>
    <row r="31" spans="2:8" x14ac:dyDescent="0.3">
      <c r="B31" s="126" t="s">
        <v>230</v>
      </c>
      <c r="C31" s="128"/>
      <c r="D31" s="195">
        <v>44986</v>
      </c>
      <c r="E31" s="196"/>
      <c r="F31" s="130"/>
      <c r="G31" s="64"/>
    </row>
    <row r="32" spans="2:8" x14ac:dyDescent="0.3">
      <c r="B32" s="63"/>
      <c r="C32" s="130"/>
      <c r="D32" s="130"/>
      <c r="E32" s="130"/>
      <c r="F32" s="130"/>
      <c r="G32" s="64"/>
    </row>
    <row r="33" spans="2:7" ht="15" thickBot="1" x14ac:dyDescent="0.35">
      <c r="B33" s="66"/>
      <c r="C33" s="67"/>
      <c r="D33" s="67"/>
      <c r="E33" s="67"/>
      <c r="F33" s="67"/>
      <c r="G33" s="68"/>
    </row>
    <row r="34" spans="2:7" x14ac:dyDescent="0.3">
      <c r="B34" s="60"/>
      <c r="C34" s="61"/>
      <c r="D34" s="61"/>
      <c r="E34" s="61"/>
      <c r="F34" s="61"/>
      <c r="G34" s="62"/>
    </row>
    <row r="35" spans="2:7" x14ac:dyDescent="0.3">
      <c r="B35" s="72" t="s">
        <v>231</v>
      </c>
      <c r="C35" s="128" t="s">
        <v>232</v>
      </c>
      <c r="D35" s="128"/>
      <c r="E35" s="128"/>
      <c r="F35" s="138">
        <f>+'Costo Directo'!G94</f>
        <v>0</v>
      </c>
      <c r="G35" s="64"/>
    </row>
    <row r="36" spans="2:7" x14ac:dyDescent="0.3">
      <c r="B36" s="72" t="s">
        <v>233</v>
      </c>
      <c r="C36" s="130" t="s">
        <v>234</v>
      </c>
      <c r="D36" s="130"/>
      <c r="E36" s="87"/>
      <c r="F36" s="138">
        <f>+'Gastos Generales'!I220</f>
        <v>0</v>
      </c>
      <c r="G36" s="64"/>
    </row>
    <row r="37" spans="2:7" x14ac:dyDescent="0.3">
      <c r="B37" s="72" t="s">
        <v>235</v>
      </c>
      <c r="C37" s="130" t="s">
        <v>236</v>
      </c>
      <c r="D37" s="130"/>
      <c r="E37" s="87"/>
      <c r="F37" s="138">
        <f>+F35*0.1</f>
        <v>0</v>
      </c>
      <c r="G37" s="64"/>
    </row>
    <row r="38" spans="2:7" x14ac:dyDescent="0.3">
      <c r="B38" s="72" t="s">
        <v>237</v>
      </c>
      <c r="C38" s="128" t="s">
        <v>238</v>
      </c>
      <c r="D38" s="130"/>
      <c r="E38" s="65"/>
      <c r="F38" s="139">
        <f>F35+F36+F37</f>
        <v>0</v>
      </c>
      <c r="G38" s="64"/>
    </row>
    <row r="39" spans="2:7" x14ac:dyDescent="0.3">
      <c r="B39" s="63"/>
      <c r="C39" s="130"/>
      <c r="D39" s="130"/>
      <c r="E39" s="65"/>
      <c r="F39" s="130"/>
      <c r="G39" s="64"/>
    </row>
    <row r="40" spans="2:7" x14ac:dyDescent="0.3">
      <c r="B40" s="72" t="s">
        <v>239</v>
      </c>
      <c r="C40" s="128" t="s">
        <v>240</v>
      </c>
      <c r="D40" s="130"/>
      <c r="E40" s="65">
        <v>0.18</v>
      </c>
      <c r="F40" s="139">
        <f>(F38+F39)*E40</f>
        <v>0</v>
      </c>
      <c r="G40" s="64"/>
    </row>
    <row r="41" spans="2:7" x14ac:dyDescent="0.3">
      <c r="B41" s="63"/>
      <c r="C41" s="130"/>
      <c r="D41" s="130"/>
      <c r="E41" s="130"/>
      <c r="F41" s="130"/>
      <c r="G41" s="64"/>
    </row>
    <row r="42" spans="2:7" x14ac:dyDescent="0.3">
      <c r="B42" s="72" t="s">
        <v>241</v>
      </c>
      <c r="C42" s="128" t="s">
        <v>242</v>
      </c>
      <c r="D42" s="128"/>
      <c r="E42" s="128"/>
      <c r="F42" s="140">
        <f>F38+F39+F40</f>
        <v>0</v>
      </c>
      <c r="G42" s="64"/>
    </row>
    <row r="43" spans="2:7" x14ac:dyDescent="0.3">
      <c r="B43" s="63"/>
      <c r="C43" s="141"/>
      <c r="D43" s="128"/>
      <c r="E43" s="128"/>
      <c r="F43" s="138"/>
      <c r="G43" s="64"/>
    </row>
    <row r="44" spans="2:7" ht="15" thickBot="1" x14ac:dyDescent="0.35">
      <c r="B44" s="66"/>
      <c r="C44" s="67"/>
      <c r="D44" s="67"/>
      <c r="E44" s="67"/>
      <c r="F44" s="67"/>
      <c r="G44" s="68"/>
    </row>
  </sheetData>
  <mergeCells count="12">
    <mergeCell ref="D28:E28"/>
    <mergeCell ref="D31:E31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C11:F12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62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 codeName="Hoja4">
    <pageSetUpPr fitToPage="1"/>
  </sheetPr>
  <dimension ref="A1:K103"/>
  <sheetViews>
    <sheetView showGridLines="0" view="pageBreakPreview" topLeftCell="A34" zoomScale="70" zoomScaleNormal="85" zoomScaleSheetLayoutView="70" workbookViewId="0">
      <selection activeCell="H13" sqref="H1:I1048576"/>
    </sheetView>
  </sheetViews>
  <sheetFormatPr baseColWidth="10" defaultColWidth="10.6640625" defaultRowHeight="14.4" x14ac:dyDescent="0.3"/>
  <cols>
    <col min="1" max="1" width="3.44140625" customWidth="1"/>
    <col min="2" max="2" width="16.33203125" customWidth="1"/>
    <col min="3" max="3" width="106.6640625" customWidth="1"/>
    <col min="4" max="4" width="10.33203125" style="17" customWidth="1"/>
    <col min="5" max="5" width="13.33203125" style="71" customWidth="1"/>
    <col min="6" max="6" width="13.6640625" customWidth="1"/>
    <col min="7" max="7" width="18" bestFit="1" customWidth="1"/>
    <col min="8" max="9" width="11.33203125" bestFit="1" customWidth="1"/>
  </cols>
  <sheetData>
    <row r="1" spans="1:11" ht="10.199999999999999" customHeight="1" x14ac:dyDescent="0.3">
      <c r="E1" s="17"/>
    </row>
    <row r="2" spans="1:11" s="42" customFormat="1" ht="13.2" customHeight="1" x14ac:dyDescent="0.3">
      <c r="B2" s="222"/>
      <c r="C2" s="208" t="s">
        <v>243</v>
      </c>
      <c r="D2" s="209"/>
      <c r="E2" s="210"/>
      <c r="F2" s="230" t="s">
        <v>214</v>
      </c>
      <c r="G2" s="231"/>
      <c r="H2" s="46"/>
      <c r="I2" s="46"/>
      <c r="J2" s="46"/>
      <c r="K2" s="46"/>
    </row>
    <row r="3" spans="1:11" s="42" customFormat="1" ht="13.2" customHeight="1" x14ac:dyDescent="0.3">
      <c r="B3" s="223"/>
      <c r="C3" s="211"/>
      <c r="D3" s="212"/>
      <c r="E3" s="213"/>
      <c r="F3" s="232" t="s">
        <v>215</v>
      </c>
      <c r="G3" s="233"/>
      <c r="H3" s="46"/>
      <c r="I3" s="46"/>
      <c r="J3" s="46"/>
      <c r="K3" s="46"/>
    </row>
    <row r="4" spans="1:11" s="42" customFormat="1" ht="17.7" customHeight="1" x14ac:dyDescent="0.3">
      <c r="B4" s="223"/>
      <c r="C4" s="214" t="s">
        <v>216</v>
      </c>
      <c r="D4" s="215"/>
      <c r="E4" s="216"/>
      <c r="F4" s="232" t="s">
        <v>217</v>
      </c>
      <c r="G4" s="233"/>
      <c r="H4" s="46"/>
      <c r="I4" s="46"/>
      <c r="J4" s="46"/>
      <c r="K4" s="46"/>
    </row>
    <row r="5" spans="1:11" s="42" customFormat="1" ht="12.45" customHeight="1" x14ac:dyDescent="0.3">
      <c r="B5" s="224"/>
      <c r="C5" s="217"/>
      <c r="D5" s="218"/>
      <c r="E5" s="219"/>
      <c r="F5" s="234" t="s">
        <v>244</v>
      </c>
      <c r="G5" s="235"/>
    </row>
    <row r="6" spans="1:11" s="42" customFormat="1" ht="13.2" x14ac:dyDescent="0.3">
      <c r="B6" s="225"/>
      <c r="C6" s="225"/>
      <c r="D6" s="225"/>
      <c r="E6" s="225"/>
      <c r="F6" s="225"/>
      <c r="G6" s="47"/>
      <c r="H6" s="47"/>
      <c r="I6" s="47"/>
      <c r="J6" s="47"/>
      <c r="K6" s="47"/>
    </row>
    <row r="7" spans="1:11" s="42" customFormat="1" x14ac:dyDescent="0.3">
      <c r="B7" s="73" t="s">
        <v>220</v>
      </c>
      <c r="C7" s="74" t="str">
        <f>+Resumen!C11</f>
        <v>PLAN INTEGRAL PARA EL CONTROL DE INUNDACIONES Y MOVIMIENTO DE MASA DE LAS CUENCAS DE LOS RIOS VIRÚ Y CHICAMA - DEPARTAMENTO DE LA LIBERTAD (PAQUETE 9 R-06)</v>
      </c>
      <c r="F7" s="75"/>
      <c r="G7" s="75"/>
    </row>
    <row r="8" spans="1:11" s="42" customFormat="1" x14ac:dyDescent="0.3">
      <c r="B8" s="73" t="s">
        <v>222</v>
      </c>
      <c r="C8" s="74" t="str">
        <f>+Resumen!C16</f>
        <v>CHICAMA</v>
      </c>
      <c r="F8" s="75"/>
      <c r="G8" s="75"/>
    </row>
    <row r="9" spans="1:11" s="42" customFormat="1" x14ac:dyDescent="0.3">
      <c r="B9" s="3" t="s">
        <v>245</v>
      </c>
      <c r="C9" s="74" t="s">
        <v>473</v>
      </c>
      <c r="D9" s="74"/>
      <c r="F9" s="75"/>
      <c r="G9" s="75"/>
    </row>
    <row r="10" spans="1:11" s="43" customFormat="1" ht="18.600000000000001" customHeight="1" x14ac:dyDescent="0.3">
      <c r="B10" s="228" t="s">
        <v>246</v>
      </c>
      <c r="C10" s="229" t="str">
        <f>+Resumen!C14</f>
        <v>1C "CONTRATACIÓN DE OPERADOR DE CANTERAS DE ROCA - RIO CHICAMA"</v>
      </c>
      <c r="D10" s="226"/>
      <c r="E10" s="226"/>
      <c r="F10" s="42"/>
      <c r="G10" s="42"/>
    </row>
    <row r="11" spans="1:11" s="43" customFormat="1" ht="15" customHeight="1" x14ac:dyDescent="0.3">
      <c r="B11" s="228"/>
      <c r="C11" s="229"/>
      <c r="D11" s="226"/>
      <c r="E11" s="226"/>
      <c r="F11" s="42"/>
      <c r="G11" s="42"/>
    </row>
    <row r="12" spans="1:11" s="45" customFormat="1" x14ac:dyDescent="0.3">
      <c r="A12"/>
      <c r="B12" s="73" t="s">
        <v>247</v>
      </c>
      <c r="C12" s="42" t="s">
        <v>248</v>
      </c>
      <c r="D12" s="76"/>
      <c r="E12" s="42"/>
      <c r="F12" s="42"/>
      <c r="G12" s="42"/>
    </row>
    <row r="13" spans="1:11" s="45" customFormat="1" ht="15" customHeight="1" x14ac:dyDescent="0.3">
      <c r="A13"/>
      <c r="B13" s="227" t="s">
        <v>249</v>
      </c>
      <c r="C13" s="227"/>
      <c r="D13" s="227"/>
      <c r="E13" s="227"/>
      <c r="F13" s="227"/>
      <c r="G13" s="227"/>
      <c r="H13" s="48"/>
      <c r="I13" s="48"/>
      <c r="J13" s="48"/>
      <c r="K13" s="48"/>
    </row>
    <row r="15" spans="1:11" ht="33" customHeight="1" x14ac:dyDescent="0.3">
      <c r="B15" s="88" t="s">
        <v>250</v>
      </c>
      <c r="C15" s="89" t="s">
        <v>251</v>
      </c>
      <c r="D15" s="89" t="s">
        <v>252</v>
      </c>
      <c r="E15" s="90" t="s">
        <v>253</v>
      </c>
      <c r="F15" s="91" t="s">
        <v>254</v>
      </c>
      <c r="G15" s="91" t="s">
        <v>255</v>
      </c>
    </row>
    <row r="16" spans="1:11" x14ac:dyDescent="0.3">
      <c r="B16" s="92">
        <v>1</v>
      </c>
      <c r="C16" s="94" t="s">
        <v>256</v>
      </c>
      <c r="D16" s="100"/>
      <c r="E16" s="101"/>
      <c r="F16" s="99"/>
      <c r="G16" s="99">
        <f>SUM(G17:G20)</f>
        <v>0</v>
      </c>
    </row>
    <row r="17" spans="2:9" x14ac:dyDescent="0.3">
      <c r="B17" s="102">
        <v>1.01</v>
      </c>
      <c r="C17" s="95" t="s">
        <v>257</v>
      </c>
      <c r="D17" s="103" t="s">
        <v>258</v>
      </c>
      <c r="E17" s="70">
        <v>1</v>
      </c>
      <c r="F17" s="70"/>
      <c r="G17" s="70">
        <f>ROUND(E17*F17,2)</f>
        <v>0</v>
      </c>
      <c r="I17" s="115"/>
    </row>
    <row r="18" spans="2:9" x14ac:dyDescent="0.3">
      <c r="B18" s="102">
        <v>1.02</v>
      </c>
      <c r="C18" s="95" t="s">
        <v>259</v>
      </c>
      <c r="D18" s="103" t="s">
        <v>258</v>
      </c>
      <c r="E18" s="70">
        <v>1</v>
      </c>
      <c r="F18" s="70"/>
      <c r="G18" s="70">
        <f t="shared" ref="G18:G20" si="0">ROUND(E18*F18,2)</f>
        <v>0</v>
      </c>
      <c r="H18" s="115"/>
      <c r="I18" s="115"/>
    </row>
    <row r="19" spans="2:9" x14ac:dyDescent="0.3">
      <c r="B19" s="102">
        <v>1.03</v>
      </c>
      <c r="C19" s="95" t="s">
        <v>260</v>
      </c>
      <c r="D19" s="103" t="s">
        <v>258</v>
      </c>
      <c r="E19" s="70">
        <v>1</v>
      </c>
      <c r="F19" s="70"/>
      <c r="G19" s="70">
        <f t="shared" si="0"/>
        <v>0</v>
      </c>
      <c r="H19" s="115"/>
      <c r="I19" s="115"/>
    </row>
    <row r="20" spans="2:9" x14ac:dyDescent="0.3">
      <c r="B20" s="102">
        <v>1.04</v>
      </c>
      <c r="C20" s="95" t="s">
        <v>261</v>
      </c>
      <c r="D20" s="103" t="s">
        <v>258</v>
      </c>
      <c r="E20" s="70">
        <v>1</v>
      </c>
      <c r="F20" s="70"/>
      <c r="G20" s="70">
        <f t="shared" si="0"/>
        <v>0</v>
      </c>
      <c r="H20" s="115"/>
      <c r="I20" s="115"/>
    </row>
    <row r="21" spans="2:9" x14ac:dyDescent="0.3">
      <c r="B21" s="92">
        <v>2</v>
      </c>
      <c r="C21" s="94" t="s">
        <v>262</v>
      </c>
      <c r="D21" s="100"/>
      <c r="E21" s="101"/>
      <c r="F21" s="99"/>
      <c r="G21" s="99">
        <f>SUM(G23:G64)</f>
        <v>0</v>
      </c>
      <c r="H21" s="115"/>
      <c r="I21" s="115"/>
    </row>
    <row r="22" spans="2:9" x14ac:dyDescent="0.3">
      <c r="B22" s="92">
        <v>2.0099999999999998</v>
      </c>
      <c r="C22" s="104" t="s">
        <v>263</v>
      </c>
      <c r="D22" s="100"/>
      <c r="E22" s="101"/>
      <c r="F22" s="99"/>
      <c r="G22" s="99"/>
      <c r="H22" s="115"/>
      <c r="I22" s="115"/>
    </row>
    <row r="23" spans="2:9" x14ac:dyDescent="0.3">
      <c r="B23" s="93">
        <v>2.0101</v>
      </c>
      <c r="C23" s="105" t="s">
        <v>264</v>
      </c>
      <c r="D23" s="103" t="s">
        <v>265</v>
      </c>
      <c r="E23" s="70">
        <v>0.5</v>
      </c>
      <c r="F23" s="70"/>
      <c r="G23" s="70">
        <f t="shared" ref="G23:G25" si="1">ROUND(E23*F23,2)</f>
        <v>0</v>
      </c>
      <c r="H23" s="115"/>
      <c r="I23" s="115"/>
    </row>
    <row r="24" spans="2:9" x14ac:dyDescent="0.3">
      <c r="B24" s="93">
        <v>2.0102000000000002</v>
      </c>
      <c r="C24" s="254" t="s">
        <v>477</v>
      </c>
      <c r="D24" s="103" t="s">
        <v>265</v>
      </c>
      <c r="E24" s="70">
        <v>18.5</v>
      </c>
      <c r="F24" s="70"/>
      <c r="G24" s="70">
        <f t="shared" si="1"/>
        <v>0</v>
      </c>
      <c r="H24" s="115"/>
      <c r="I24" s="115"/>
    </row>
    <row r="25" spans="2:9" x14ac:dyDescent="0.3">
      <c r="B25" s="93">
        <v>2.0103000000000004</v>
      </c>
      <c r="C25" s="105" t="s">
        <v>266</v>
      </c>
      <c r="D25" s="103" t="s">
        <v>265</v>
      </c>
      <c r="E25" s="70">
        <v>0.5</v>
      </c>
      <c r="F25" s="70"/>
      <c r="G25" s="70">
        <f t="shared" si="1"/>
        <v>0</v>
      </c>
      <c r="H25" s="115"/>
      <c r="I25" s="115"/>
    </row>
    <row r="26" spans="2:9" x14ac:dyDescent="0.3">
      <c r="B26" s="92">
        <v>2.0199999999999996</v>
      </c>
      <c r="C26" s="104" t="s">
        <v>267</v>
      </c>
      <c r="D26" s="100"/>
      <c r="E26" s="101"/>
      <c r="F26" s="99"/>
      <c r="G26" s="99"/>
      <c r="H26" s="115"/>
      <c r="I26" s="115"/>
    </row>
    <row r="27" spans="2:9" x14ac:dyDescent="0.3">
      <c r="B27" s="93">
        <v>2.0200999999999998</v>
      </c>
      <c r="C27" s="105" t="s">
        <v>268</v>
      </c>
      <c r="D27" s="103" t="s">
        <v>19</v>
      </c>
      <c r="E27" s="70">
        <v>0</v>
      </c>
      <c r="F27" s="70"/>
      <c r="G27" s="70">
        <f>ROUND(E27*F27,2)</f>
        <v>0</v>
      </c>
      <c r="H27" s="115"/>
      <c r="I27" s="115"/>
    </row>
    <row r="28" spans="2:9" x14ac:dyDescent="0.3">
      <c r="B28" s="93">
        <v>2.0202</v>
      </c>
      <c r="C28" s="105" t="s">
        <v>269</v>
      </c>
      <c r="D28" s="103" t="s">
        <v>270</v>
      </c>
      <c r="E28" s="70">
        <v>0</v>
      </c>
      <c r="F28" s="70"/>
      <c r="G28" s="70">
        <f t="shared" ref="G28:G45" si="2">ROUND(E28*F28,2)</f>
        <v>0</v>
      </c>
      <c r="H28" s="115"/>
      <c r="I28" s="115"/>
    </row>
    <row r="29" spans="2:9" x14ac:dyDescent="0.3">
      <c r="B29" s="93">
        <v>2.0203000000000002</v>
      </c>
      <c r="C29" s="105" t="s">
        <v>271</v>
      </c>
      <c r="D29" s="103" t="s">
        <v>270</v>
      </c>
      <c r="E29" s="70">
        <v>0</v>
      </c>
      <c r="F29" s="70"/>
      <c r="G29" s="70">
        <f t="shared" si="2"/>
        <v>0</v>
      </c>
      <c r="H29" s="115"/>
      <c r="I29" s="115"/>
    </row>
    <row r="30" spans="2:9" x14ac:dyDescent="0.3">
      <c r="B30" s="93">
        <v>2.0204000000000004</v>
      </c>
      <c r="C30" s="105" t="s">
        <v>272</v>
      </c>
      <c r="D30" s="103" t="s">
        <v>19</v>
      </c>
      <c r="E30" s="70">
        <v>133392</v>
      </c>
      <c r="F30" s="70"/>
      <c r="G30" s="70">
        <f t="shared" si="2"/>
        <v>0</v>
      </c>
      <c r="H30" s="115"/>
      <c r="I30" s="115"/>
    </row>
    <row r="31" spans="2:9" x14ac:dyDescent="0.3">
      <c r="B31" s="93">
        <v>2.0205000000000006</v>
      </c>
      <c r="C31" s="105" t="s">
        <v>273</v>
      </c>
      <c r="D31" s="103" t="s">
        <v>19</v>
      </c>
      <c r="E31" s="70">
        <v>5310.7000000000007</v>
      </c>
      <c r="F31" s="70"/>
      <c r="G31" s="70">
        <f t="shared" si="2"/>
        <v>0</v>
      </c>
      <c r="H31" s="115"/>
      <c r="I31" s="115"/>
    </row>
    <row r="32" spans="2:9" x14ac:dyDescent="0.3">
      <c r="B32" s="93">
        <v>2.0206000000000008</v>
      </c>
      <c r="C32" s="105" t="s">
        <v>274</v>
      </c>
      <c r="D32" s="103" t="s">
        <v>19</v>
      </c>
      <c r="E32" s="70">
        <v>11450.5</v>
      </c>
      <c r="F32" s="70"/>
      <c r="G32" s="70">
        <f t="shared" si="2"/>
        <v>0</v>
      </c>
      <c r="H32" s="115"/>
      <c r="I32" s="115"/>
    </row>
    <row r="33" spans="2:9" x14ac:dyDescent="0.3">
      <c r="B33" s="93">
        <v>2.0207000000000011</v>
      </c>
      <c r="C33" s="105" t="s">
        <v>275</v>
      </c>
      <c r="D33" s="103" t="s">
        <v>19</v>
      </c>
      <c r="E33" s="70">
        <v>12818</v>
      </c>
      <c r="F33" s="70"/>
      <c r="G33" s="70">
        <f t="shared" si="2"/>
        <v>0</v>
      </c>
      <c r="H33" s="115"/>
      <c r="I33" s="115"/>
    </row>
    <row r="34" spans="2:9" x14ac:dyDescent="0.3">
      <c r="B34" s="93">
        <v>2.0208000000000013</v>
      </c>
      <c r="C34" s="105" t="s">
        <v>276</v>
      </c>
      <c r="D34" s="103" t="s">
        <v>19</v>
      </c>
      <c r="E34" s="70">
        <v>12818</v>
      </c>
      <c r="F34" s="70"/>
      <c r="G34" s="70">
        <f t="shared" si="2"/>
        <v>0</v>
      </c>
      <c r="H34" s="115"/>
      <c r="I34" s="115"/>
    </row>
    <row r="35" spans="2:9" x14ac:dyDescent="0.3">
      <c r="B35" s="93">
        <v>2.0209000000000015</v>
      </c>
      <c r="C35" s="105" t="s">
        <v>277</v>
      </c>
      <c r="D35" s="103" t="s">
        <v>270</v>
      </c>
      <c r="E35" s="70">
        <v>12818</v>
      </c>
      <c r="F35" s="70"/>
      <c r="G35" s="70">
        <f t="shared" si="2"/>
        <v>0</v>
      </c>
      <c r="H35" s="115"/>
      <c r="I35" s="115"/>
    </row>
    <row r="36" spans="2:9" x14ac:dyDescent="0.3">
      <c r="B36" s="93">
        <v>2.0210000000000017</v>
      </c>
      <c r="C36" s="105" t="s">
        <v>278</v>
      </c>
      <c r="D36" s="103" t="s">
        <v>270</v>
      </c>
      <c r="E36" s="70">
        <v>12818</v>
      </c>
      <c r="F36" s="70"/>
      <c r="G36" s="70">
        <f t="shared" si="2"/>
        <v>0</v>
      </c>
      <c r="H36" s="115"/>
      <c r="I36" s="115"/>
    </row>
    <row r="37" spans="2:9" x14ac:dyDescent="0.3">
      <c r="B37" s="93">
        <v>2.0211000000000019</v>
      </c>
      <c r="C37" s="105" t="s">
        <v>279</v>
      </c>
      <c r="D37" s="103" t="s">
        <v>19</v>
      </c>
      <c r="E37" s="70">
        <v>0</v>
      </c>
      <c r="F37" s="70"/>
      <c r="G37" s="70">
        <f t="shared" si="2"/>
        <v>0</v>
      </c>
      <c r="H37" s="115"/>
      <c r="I37" s="115"/>
    </row>
    <row r="38" spans="2:9" x14ac:dyDescent="0.3">
      <c r="B38" s="93">
        <v>2.0212000000000021</v>
      </c>
      <c r="C38" s="105" t="s">
        <v>280</v>
      </c>
      <c r="D38" s="103" t="s">
        <v>270</v>
      </c>
      <c r="E38" s="70">
        <v>0</v>
      </c>
      <c r="F38" s="70"/>
      <c r="G38" s="70">
        <f t="shared" si="2"/>
        <v>0</v>
      </c>
      <c r="H38" s="115"/>
      <c r="I38" s="115"/>
    </row>
    <row r="39" spans="2:9" x14ac:dyDescent="0.3">
      <c r="B39" s="93">
        <v>2.0213000000000023</v>
      </c>
      <c r="C39" s="105" t="s">
        <v>281</v>
      </c>
      <c r="D39" s="103" t="s">
        <v>270</v>
      </c>
      <c r="E39" s="70">
        <v>0</v>
      </c>
      <c r="F39" s="70"/>
      <c r="G39" s="70">
        <f t="shared" si="2"/>
        <v>0</v>
      </c>
      <c r="H39" s="115"/>
      <c r="I39" s="115"/>
    </row>
    <row r="40" spans="2:9" x14ac:dyDescent="0.3">
      <c r="B40" s="93">
        <v>2.0214000000000025</v>
      </c>
      <c r="C40" s="105" t="s">
        <v>282</v>
      </c>
      <c r="D40" s="103" t="s">
        <v>270</v>
      </c>
      <c r="E40" s="70">
        <v>137335.20000000001</v>
      </c>
      <c r="F40" s="70"/>
      <c r="G40" s="70">
        <f t="shared" si="2"/>
        <v>0</v>
      </c>
      <c r="H40" s="115"/>
      <c r="I40" s="115"/>
    </row>
    <row r="41" spans="2:9" x14ac:dyDescent="0.3">
      <c r="B41" s="93">
        <v>2.0215000000000027</v>
      </c>
      <c r="C41" s="105" t="s">
        <v>283</v>
      </c>
      <c r="D41" s="103" t="s">
        <v>270</v>
      </c>
      <c r="E41" s="70">
        <v>137335.20000000001</v>
      </c>
      <c r="F41" s="70"/>
      <c r="G41" s="70">
        <f t="shared" si="2"/>
        <v>0</v>
      </c>
      <c r="H41" s="115"/>
      <c r="I41" s="115"/>
    </row>
    <row r="42" spans="2:9" x14ac:dyDescent="0.3">
      <c r="B42" s="106">
        <v>2.0299999999999994</v>
      </c>
      <c r="C42" s="95" t="s">
        <v>284</v>
      </c>
      <c r="D42" s="103" t="s">
        <v>265</v>
      </c>
      <c r="E42" s="107">
        <v>19.5</v>
      </c>
      <c r="F42" s="70"/>
      <c r="G42" s="70">
        <f t="shared" si="2"/>
        <v>0</v>
      </c>
      <c r="H42" s="115"/>
      <c r="I42" s="115"/>
    </row>
    <row r="43" spans="2:9" x14ac:dyDescent="0.3">
      <c r="B43" s="106">
        <v>2.0399999999999991</v>
      </c>
      <c r="C43" s="95" t="s">
        <v>285</v>
      </c>
      <c r="D43" s="103" t="s">
        <v>265</v>
      </c>
      <c r="E43" s="107">
        <v>19.5</v>
      </c>
      <c r="F43" s="70"/>
      <c r="G43" s="70">
        <f t="shared" si="2"/>
        <v>0</v>
      </c>
      <c r="H43" s="115"/>
      <c r="I43" s="115"/>
    </row>
    <row r="44" spans="2:9" x14ac:dyDescent="0.3">
      <c r="B44" s="106">
        <v>2.0499999999999989</v>
      </c>
      <c r="C44" s="95" t="s">
        <v>286</v>
      </c>
      <c r="D44" s="103" t="s">
        <v>258</v>
      </c>
      <c r="E44" s="107">
        <v>1</v>
      </c>
      <c r="F44" s="70"/>
      <c r="G44" s="70">
        <f t="shared" si="2"/>
        <v>0</v>
      </c>
      <c r="H44" s="115"/>
      <c r="I44" s="115"/>
    </row>
    <row r="45" spans="2:9" x14ac:dyDescent="0.3">
      <c r="B45" s="106">
        <v>2.0599999999999987</v>
      </c>
      <c r="C45" s="95" t="s">
        <v>287</v>
      </c>
      <c r="D45" s="103" t="s">
        <v>258</v>
      </c>
      <c r="E45" s="107">
        <v>1</v>
      </c>
      <c r="F45" s="70"/>
      <c r="G45" s="70">
        <f t="shared" si="2"/>
        <v>0</v>
      </c>
      <c r="H45" s="115"/>
      <c r="I45" s="115"/>
    </row>
    <row r="46" spans="2:9" x14ac:dyDescent="0.3">
      <c r="B46" s="92">
        <v>2.0699999999999985</v>
      </c>
      <c r="C46" s="104" t="s">
        <v>288</v>
      </c>
      <c r="D46" s="100"/>
      <c r="E46" s="101"/>
      <c r="F46" s="99"/>
      <c r="G46" s="99"/>
      <c r="H46" s="115"/>
      <c r="I46" s="115"/>
    </row>
    <row r="47" spans="2:9" x14ac:dyDescent="0.3">
      <c r="B47" s="93">
        <v>2.0700999999999987</v>
      </c>
      <c r="C47" s="105" t="s">
        <v>289</v>
      </c>
      <c r="D47" s="103" t="s">
        <v>12</v>
      </c>
      <c r="E47" s="70">
        <v>58225.5</v>
      </c>
      <c r="F47" s="70"/>
      <c r="G47" s="70">
        <f t="shared" ref="G47:G55" si="3">ROUND(E47*F47,2)</f>
        <v>0</v>
      </c>
      <c r="H47" s="115"/>
      <c r="I47" s="115"/>
    </row>
    <row r="48" spans="2:9" x14ac:dyDescent="0.3">
      <c r="B48" s="93">
        <v>2.0701999999999989</v>
      </c>
      <c r="C48" s="105" t="s">
        <v>290</v>
      </c>
      <c r="D48" s="103" t="s">
        <v>258</v>
      </c>
      <c r="E48" s="70">
        <v>1</v>
      </c>
      <c r="F48" s="70"/>
      <c r="G48" s="70">
        <f t="shared" si="3"/>
        <v>0</v>
      </c>
      <c r="H48" s="115"/>
      <c r="I48" s="115"/>
    </row>
    <row r="49" spans="2:9" x14ac:dyDescent="0.3">
      <c r="B49" s="93">
        <v>2.0702999999999991</v>
      </c>
      <c r="C49" s="105" t="s">
        <v>291</v>
      </c>
      <c r="D49" s="103" t="s">
        <v>265</v>
      </c>
      <c r="E49" s="70">
        <v>19.5</v>
      </c>
      <c r="F49" s="70"/>
      <c r="G49" s="70">
        <f t="shared" si="3"/>
        <v>0</v>
      </c>
      <c r="H49" s="115"/>
      <c r="I49" s="115"/>
    </row>
    <row r="50" spans="2:9" x14ac:dyDescent="0.3">
      <c r="B50" s="93">
        <v>2.0703999999999994</v>
      </c>
      <c r="C50" s="105" t="s">
        <v>268</v>
      </c>
      <c r="D50" s="103" t="s">
        <v>12</v>
      </c>
      <c r="E50" s="70">
        <v>0</v>
      </c>
      <c r="F50" s="70"/>
      <c r="G50" s="70">
        <f t="shared" si="3"/>
        <v>0</v>
      </c>
      <c r="H50" s="115"/>
      <c r="I50" s="115"/>
    </row>
    <row r="51" spans="2:9" x14ac:dyDescent="0.3">
      <c r="B51" s="93">
        <v>2.0704999999999996</v>
      </c>
      <c r="C51" s="105" t="s">
        <v>269</v>
      </c>
      <c r="D51" s="103" t="s">
        <v>270</v>
      </c>
      <c r="E51" s="70">
        <v>0</v>
      </c>
      <c r="F51" s="70"/>
      <c r="G51" s="70">
        <f t="shared" si="3"/>
        <v>0</v>
      </c>
      <c r="H51" s="115"/>
      <c r="I51" s="115"/>
    </row>
    <row r="52" spans="2:9" x14ac:dyDescent="0.3">
      <c r="B52" s="93">
        <v>2.0705999999999998</v>
      </c>
      <c r="C52" s="105" t="s">
        <v>271</v>
      </c>
      <c r="D52" s="103" t="s">
        <v>270</v>
      </c>
      <c r="E52" s="70">
        <v>0</v>
      </c>
      <c r="F52" s="70"/>
      <c r="G52" s="70">
        <f t="shared" si="3"/>
        <v>0</v>
      </c>
      <c r="H52" s="115"/>
      <c r="I52" s="115"/>
    </row>
    <row r="53" spans="2:9" x14ac:dyDescent="0.3">
      <c r="B53" s="93">
        <v>2.0707</v>
      </c>
      <c r="C53" s="105" t="s">
        <v>292</v>
      </c>
      <c r="D53" s="103" t="s">
        <v>258</v>
      </c>
      <c r="E53" s="70">
        <v>1</v>
      </c>
      <c r="F53" s="70"/>
      <c r="G53" s="70">
        <f t="shared" si="3"/>
        <v>0</v>
      </c>
      <c r="H53" s="115"/>
      <c r="I53" s="115"/>
    </row>
    <row r="54" spans="2:9" x14ac:dyDescent="0.3">
      <c r="B54" s="93">
        <v>2.0708000000000002</v>
      </c>
      <c r="C54" s="105" t="s">
        <v>282</v>
      </c>
      <c r="D54" s="103" t="s">
        <v>270</v>
      </c>
      <c r="E54" s="70">
        <v>76192.600000000006</v>
      </c>
      <c r="F54" s="70"/>
      <c r="G54" s="70">
        <f t="shared" si="3"/>
        <v>0</v>
      </c>
      <c r="H54" s="115"/>
      <c r="I54" s="115"/>
    </row>
    <row r="55" spans="2:9" x14ac:dyDescent="0.3">
      <c r="B55" s="93">
        <v>2.0709000000000004</v>
      </c>
      <c r="C55" s="105" t="s">
        <v>283</v>
      </c>
      <c r="D55" s="103" t="s">
        <v>270</v>
      </c>
      <c r="E55" s="70">
        <v>76192.600000000006</v>
      </c>
      <c r="F55" s="70"/>
      <c r="G55" s="70">
        <f t="shared" si="3"/>
        <v>0</v>
      </c>
      <c r="H55" s="115"/>
      <c r="I55" s="115"/>
    </row>
    <row r="56" spans="2:9" x14ac:dyDescent="0.3">
      <c r="B56" s="92">
        <v>2.0799999999999983</v>
      </c>
      <c r="C56" s="104" t="s">
        <v>293</v>
      </c>
      <c r="D56" s="100"/>
      <c r="E56" s="101"/>
      <c r="F56" s="99"/>
      <c r="G56" s="99"/>
      <c r="H56" s="115"/>
      <c r="I56" s="115"/>
    </row>
    <row r="57" spans="2:9" x14ac:dyDescent="0.3">
      <c r="B57" s="93">
        <v>2.0800999999999985</v>
      </c>
      <c r="C57" s="105" t="s">
        <v>268</v>
      </c>
      <c r="D57" s="103" t="s">
        <v>12</v>
      </c>
      <c r="E57" s="70">
        <v>0</v>
      </c>
      <c r="F57" s="70"/>
      <c r="G57" s="70">
        <f>ROUND(E57*F57,2)</f>
        <v>0</v>
      </c>
      <c r="H57" s="115"/>
      <c r="I57" s="115"/>
    </row>
    <row r="58" spans="2:9" x14ac:dyDescent="0.3">
      <c r="B58" s="93">
        <v>2.0801999999999987</v>
      </c>
      <c r="C58" s="105" t="s">
        <v>272</v>
      </c>
      <c r="D58" s="103" t="s">
        <v>19</v>
      </c>
      <c r="E58" s="70">
        <v>56215.600000000006</v>
      </c>
      <c r="F58" s="70"/>
      <c r="G58" s="70">
        <f>ROUND(E58*F58,2)</f>
        <v>0</v>
      </c>
      <c r="H58" s="115"/>
      <c r="I58" s="115"/>
    </row>
    <row r="59" spans="2:9" x14ac:dyDescent="0.3">
      <c r="B59" s="93">
        <v>2.0802999999999989</v>
      </c>
      <c r="C59" s="105" t="s">
        <v>294</v>
      </c>
      <c r="D59" s="103" t="s">
        <v>19</v>
      </c>
      <c r="E59" s="70">
        <v>134917.4</v>
      </c>
      <c r="F59" s="70"/>
      <c r="G59" s="70">
        <f t="shared" ref="G59:G74" si="4">ROUND(E59*F59,2)</f>
        <v>0</v>
      </c>
      <c r="H59" s="115"/>
      <c r="I59" s="115"/>
    </row>
    <row r="60" spans="2:9" x14ac:dyDescent="0.3">
      <c r="B60" s="93">
        <v>2.0803999999999991</v>
      </c>
      <c r="C60" s="105" t="s">
        <v>295</v>
      </c>
      <c r="D60" s="103" t="s">
        <v>93</v>
      </c>
      <c r="E60" s="70">
        <v>9912.5</v>
      </c>
      <c r="F60" s="70"/>
      <c r="G60" s="70">
        <f t="shared" si="4"/>
        <v>0</v>
      </c>
      <c r="H60" s="115"/>
      <c r="I60" s="115"/>
    </row>
    <row r="61" spans="2:9" x14ac:dyDescent="0.3">
      <c r="B61" s="93">
        <v>2.0804999999999993</v>
      </c>
      <c r="C61" s="105" t="s">
        <v>296</v>
      </c>
      <c r="D61" s="103" t="s">
        <v>258</v>
      </c>
      <c r="E61" s="70">
        <v>1</v>
      </c>
      <c r="F61" s="70"/>
      <c r="G61" s="70">
        <f t="shared" si="4"/>
        <v>0</v>
      </c>
      <c r="H61" s="115"/>
      <c r="I61" s="115"/>
    </row>
    <row r="62" spans="2:9" x14ac:dyDescent="0.3">
      <c r="B62" s="108">
        <v>2.0899999999999981</v>
      </c>
      <c r="C62" s="95" t="s">
        <v>297</v>
      </c>
      <c r="D62" s="103" t="s">
        <v>265</v>
      </c>
      <c r="E62" s="107">
        <v>19.5</v>
      </c>
      <c r="F62" s="70"/>
      <c r="G62" s="70">
        <f t="shared" si="4"/>
        <v>0</v>
      </c>
      <c r="H62" s="115"/>
      <c r="I62" s="115"/>
    </row>
    <row r="63" spans="2:9" x14ac:dyDescent="0.3">
      <c r="B63" s="108">
        <v>2.0999999999999979</v>
      </c>
      <c r="C63" s="95" t="s">
        <v>298</v>
      </c>
      <c r="D63" s="103" t="s">
        <v>19</v>
      </c>
      <c r="E63" s="107">
        <v>2071672.3</v>
      </c>
      <c r="F63" s="70"/>
      <c r="G63" s="70">
        <f t="shared" si="4"/>
        <v>0</v>
      </c>
      <c r="H63" s="115"/>
      <c r="I63" s="115"/>
    </row>
    <row r="64" spans="2:9" x14ac:dyDescent="0.3">
      <c r="B64" s="108">
        <v>2.1099999999999977</v>
      </c>
      <c r="C64" s="95" t="s">
        <v>299</v>
      </c>
      <c r="D64" s="103" t="s">
        <v>12</v>
      </c>
      <c r="E64" s="107">
        <v>0</v>
      </c>
      <c r="F64" s="70"/>
      <c r="G64" s="70">
        <f t="shared" si="4"/>
        <v>0</v>
      </c>
      <c r="H64" s="115"/>
      <c r="I64" s="115"/>
    </row>
    <row r="65" spans="2:9" x14ac:dyDescent="0.3">
      <c r="B65" s="92">
        <v>3</v>
      </c>
      <c r="C65" s="94" t="s">
        <v>300</v>
      </c>
      <c r="D65" s="100"/>
      <c r="E65" s="101"/>
      <c r="F65" s="99"/>
      <c r="G65" s="99">
        <f>SUM(G66:G87)</f>
        <v>0</v>
      </c>
      <c r="H65" s="115"/>
      <c r="I65" s="115"/>
    </row>
    <row r="66" spans="2:9" x14ac:dyDescent="0.3">
      <c r="B66" s="92">
        <v>3.01</v>
      </c>
      <c r="C66" s="104" t="s">
        <v>301</v>
      </c>
      <c r="D66" s="100"/>
      <c r="E66" s="101"/>
      <c r="F66" s="99"/>
      <c r="G66" s="99"/>
      <c r="H66" s="115"/>
      <c r="I66" s="115"/>
    </row>
    <row r="67" spans="2:9" x14ac:dyDescent="0.3">
      <c r="B67" s="93">
        <v>3.0101</v>
      </c>
      <c r="C67" s="96" t="s">
        <v>268</v>
      </c>
      <c r="D67" s="103" t="s">
        <v>12</v>
      </c>
      <c r="E67" s="70">
        <v>0</v>
      </c>
      <c r="F67" s="70"/>
      <c r="G67" s="70">
        <f t="shared" si="4"/>
        <v>0</v>
      </c>
      <c r="H67" s="115"/>
      <c r="I67" s="115"/>
    </row>
    <row r="68" spans="2:9" x14ac:dyDescent="0.3">
      <c r="B68" s="93">
        <v>3.0102000000000002</v>
      </c>
      <c r="C68" s="96" t="s">
        <v>269</v>
      </c>
      <c r="D68" s="103" t="s">
        <v>270</v>
      </c>
      <c r="E68" s="70">
        <v>0</v>
      </c>
      <c r="F68" s="70"/>
      <c r="G68" s="70">
        <f t="shared" si="4"/>
        <v>0</v>
      </c>
      <c r="H68" s="115"/>
      <c r="I68" s="115"/>
    </row>
    <row r="69" spans="2:9" x14ac:dyDescent="0.3">
      <c r="B69" s="93">
        <v>3.0103000000000004</v>
      </c>
      <c r="C69" s="96" t="s">
        <v>271</v>
      </c>
      <c r="D69" s="103" t="s">
        <v>270</v>
      </c>
      <c r="E69" s="70">
        <v>0</v>
      </c>
      <c r="F69" s="70"/>
      <c r="G69" s="70">
        <f t="shared" si="4"/>
        <v>0</v>
      </c>
      <c r="H69" s="115"/>
      <c r="I69" s="115"/>
    </row>
    <row r="70" spans="2:9" x14ac:dyDescent="0.3">
      <c r="B70" s="93">
        <v>3.0104000000000006</v>
      </c>
      <c r="C70" s="96" t="s">
        <v>302</v>
      </c>
      <c r="D70" s="103" t="s">
        <v>19</v>
      </c>
      <c r="E70" s="70">
        <v>99254.1</v>
      </c>
      <c r="F70" s="70"/>
      <c r="G70" s="70">
        <f t="shared" si="4"/>
        <v>0</v>
      </c>
      <c r="H70" s="115"/>
      <c r="I70" s="115"/>
    </row>
    <row r="71" spans="2:9" x14ac:dyDescent="0.3">
      <c r="B71" s="93">
        <v>3.0105000000000008</v>
      </c>
      <c r="C71" s="96" t="s">
        <v>273</v>
      </c>
      <c r="D71" s="103" t="s">
        <v>19</v>
      </c>
      <c r="E71" s="70">
        <v>96895.400000000009</v>
      </c>
      <c r="F71" s="70"/>
      <c r="G71" s="70">
        <f t="shared" si="4"/>
        <v>0</v>
      </c>
      <c r="H71" s="115"/>
      <c r="I71" s="115"/>
    </row>
    <row r="72" spans="2:9" x14ac:dyDescent="0.3">
      <c r="B72" s="93">
        <v>3.0106000000000011</v>
      </c>
      <c r="C72" s="96" t="s">
        <v>303</v>
      </c>
      <c r="D72" s="103" t="s">
        <v>19</v>
      </c>
      <c r="E72" s="70">
        <v>190362.90000000002</v>
      </c>
      <c r="F72" s="70"/>
      <c r="G72" s="70">
        <f t="shared" si="4"/>
        <v>0</v>
      </c>
      <c r="H72" s="115"/>
      <c r="I72" s="115"/>
    </row>
    <row r="73" spans="2:9" x14ac:dyDescent="0.3">
      <c r="B73" s="93">
        <v>3.0107000000000013</v>
      </c>
      <c r="C73" s="96" t="s">
        <v>282</v>
      </c>
      <c r="D73" s="103" t="s">
        <v>270</v>
      </c>
      <c r="E73" s="70">
        <v>386512.4</v>
      </c>
      <c r="F73" s="70"/>
      <c r="G73" s="70">
        <f t="shared" si="4"/>
        <v>0</v>
      </c>
      <c r="H73" s="115"/>
      <c r="I73" s="115"/>
    </row>
    <row r="74" spans="2:9" x14ac:dyDescent="0.3">
      <c r="B74" s="93">
        <v>3.0108000000000015</v>
      </c>
      <c r="C74" s="96" t="s">
        <v>283</v>
      </c>
      <c r="D74" s="103" t="s">
        <v>270</v>
      </c>
      <c r="E74" s="70">
        <v>0</v>
      </c>
      <c r="F74" s="70"/>
      <c r="G74" s="70">
        <f t="shared" si="4"/>
        <v>0</v>
      </c>
      <c r="H74" s="115"/>
      <c r="I74" s="115"/>
    </row>
    <row r="75" spans="2:9" x14ac:dyDescent="0.3">
      <c r="B75" s="92">
        <v>3.0199999999999996</v>
      </c>
      <c r="C75" s="104" t="s">
        <v>304</v>
      </c>
      <c r="D75" s="100"/>
      <c r="E75" s="101"/>
      <c r="F75" s="99"/>
      <c r="G75" s="99"/>
      <c r="H75" s="115"/>
      <c r="I75" s="115"/>
    </row>
    <row r="76" spans="2:9" x14ac:dyDescent="0.3">
      <c r="B76" s="93">
        <v>3.0200999999999998</v>
      </c>
      <c r="C76" s="96" t="s">
        <v>305</v>
      </c>
      <c r="D76" s="103" t="s">
        <v>306</v>
      </c>
      <c r="E76" s="70">
        <v>3072456.4000000004</v>
      </c>
      <c r="F76" s="70"/>
      <c r="G76" s="70">
        <f t="shared" ref="G76:G93" si="5">ROUND(E76*F76,2)</f>
        <v>0</v>
      </c>
      <c r="H76" s="115"/>
      <c r="I76" s="115"/>
    </row>
    <row r="77" spans="2:9" x14ac:dyDescent="0.3">
      <c r="B77" s="93">
        <v>3.0202</v>
      </c>
      <c r="C77" s="96" t="s">
        <v>307</v>
      </c>
      <c r="D77" s="103" t="s">
        <v>306</v>
      </c>
      <c r="E77" s="70">
        <v>540323.5</v>
      </c>
      <c r="F77" s="70"/>
      <c r="G77" s="70">
        <f t="shared" si="5"/>
        <v>0</v>
      </c>
      <c r="H77" s="115"/>
      <c r="I77" s="115"/>
    </row>
    <row r="78" spans="2:9" x14ac:dyDescent="0.3">
      <c r="B78" s="93">
        <v>3.0203000000000002</v>
      </c>
      <c r="C78" s="96" t="s">
        <v>308</v>
      </c>
      <c r="D78" s="103" t="s">
        <v>19</v>
      </c>
      <c r="E78" s="70">
        <v>1408015.3</v>
      </c>
      <c r="F78" s="70"/>
      <c r="G78" s="70">
        <f t="shared" si="5"/>
        <v>0</v>
      </c>
      <c r="H78" s="115"/>
      <c r="I78" s="115"/>
    </row>
    <row r="79" spans="2:9" x14ac:dyDescent="0.3">
      <c r="B79" s="93">
        <v>3.0204000000000004</v>
      </c>
      <c r="C79" s="96" t="s">
        <v>282</v>
      </c>
      <c r="D79" s="103" t="s">
        <v>270</v>
      </c>
      <c r="E79" s="70">
        <v>1408015.3</v>
      </c>
      <c r="F79" s="70"/>
      <c r="G79" s="70">
        <f t="shared" si="5"/>
        <v>0</v>
      </c>
      <c r="H79" s="115"/>
      <c r="I79" s="115"/>
    </row>
    <row r="80" spans="2:9" x14ac:dyDescent="0.3">
      <c r="B80" s="93">
        <v>3.0205000000000006</v>
      </c>
      <c r="C80" s="96" t="s">
        <v>283</v>
      </c>
      <c r="D80" s="103" t="s">
        <v>270</v>
      </c>
      <c r="E80" s="70">
        <v>0</v>
      </c>
      <c r="F80" s="70"/>
      <c r="G80" s="70">
        <f t="shared" si="5"/>
        <v>0</v>
      </c>
      <c r="H80" s="115"/>
      <c r="I80" s="115"/>
    </row>
    <row r="81" spans="1:9" x14ac:dyDescent="0.3">
      <c r="B81" s="92">
        <v>3.0299999999999994</v>
      </c>
      <c r="C81" s="104" t="s">
        <v>309</v>
      </c>
      <c r="D81" s="100"/>
      <c r="E81" s="101"/>
      <c r="F81" s="99"/>
      <c r="G81" s="99"/>
      <c r="H81" s="115"/>
      <c r="I81" s="115"/>
    </row>
    <row r="82" spans="1:9" x14ac:dyDescent="0.3">
      <c r="B82" s="93">
        <v>3.0300999999999996</v>
      </c>
      <c r="C82" s="96" t="s">
        <v>310</v>
      </c>
      <c r="D82" s="103" t="s">
        <v>306</v>
      </c>
      <c r="E82" s="70">
        <v>302043.10000000003</v>
      </c>
      <c r="F82" s="70"/>
      <c r="G82" s="70">
        <f t="shared" si="5"/>
        <v>0</v>
      </c>
      <c r="H82" s="115"/>
      <c r="I82" s="115"/>
    </row>
    <row r="83" spans="1:9" x14ac:dyDescent="0.3">
      <c r="B83" s="93">
        <v>3.0301999999999998</v>
      </c>
      <c r="C83" s="96" t="s">
        <v>308</v>
      </c>
      <c r="D83" s="103" t="s">
        <v>19</v>
      </c>
      <c r="E83" s="70">
        <v>63616.800000000003</v>
      </c>
      <c r="F83" s="70"/>
      <c r="G83" s="70">
        <f t="shared" si="5"/>
        <v>0</v>
      </c>
      <c r="H83" s="115"/>
      <c r="I83" s="115"/>
    </row>
    <row r="84" spans="1:9" x14ac:dyDescent="0.3">
      <c r="B84" s="93">
        <v>3.0303</v>
      </c>
      <c r="C84" s="96" t="s">
        <v>282</v>
      </c>
      <c r="D84" s="103" t="s">
        <v>270</v>
      </c>
      <c r="E84" s="70">
        <v>63616.800000000003</v>
      </c>
      <c r="F84" s="70"/>
      <c r="G84" s="70">
        <f t="shared" si="5"/>
        <v>0</v>
      </c>
      <c r="H84" s="115"/>
      <c r="I84" s="115"/>
    </row>
    <row r="85" spans="1:9" x14ac:dyDescent="0.3">
      <c r="B85" s="93">
        <v>3.0304000000000002</v>
      </c>
      <c r="C85" s="96" t="s">
        <v>283</v>
      </c>
      <c r="D85" s="103" t="s">
        <v>270</v>
      </c>
      <c r="E85" s="70">
        <v>0</v>
      </c>
      <c r="F85" s="70"/>
      <c r="G85" s="70">
        <f t="shared" si="5"/>
        <v>0</v>
      </c>
      <c r="H85" s="115"/>
      <c r="I85" s="115"/>
    </row>
    <row r="86" spans="1:9" x14ac:dyDescent="0.3">
      <c r="B86" s="92">
        <v>3.0399999999999991</v>
      </c>
      <c r="C86" s="104" t="s">
        <v>311</v>
      </c>
      <c r="D86" s="100"/>
      <c r="E86" s="101"/>
      <c r="F86" s="99"/>
      <c r="G86" s="99"/>
      <c r="H86" s="115"/>
      <c r="I86" s="115"/>
    </row>
    <row r="87" spans="1:9" x14ac:dyDescent="0.3">
      <c r="B87" s="93">
        <v>3.0400999999999994</v>
      </c>
      <c r="C87" s="96" t="s">
        <v>311</v>
      </c>
      <c r="D87" s="103" t="s">
        <v>306</v>
      </c>
      <c r="E87" s="70">
        <v>3914823</v>
      </c>
      <c r="F87" s="70"/>
      <c r="G87" s="70">
        <f t="shared" si="5"/>
        <v>0</v>
      </c>
      <c r="H87" s="115"/>
      <c r="I87" s="115"/>
    </row>
    <row r="88" spans="1:9" x14ac:dyDescent="0.3">
      <c r="B88" s="92">
        <v>4</v>
      </c>
      <c r="C88" s="94" t="s">
        <v>312</v>
      </c>
      <c r="D88" s="100"/>
      <c r="E88" s="101"/>
      <c r="F88" s="99"/>
      <c r="G88" s="99">
        <f>SUM(G90:G91)</f>
        <v>0</v>
      </c>
      <c r="H88" s="115"/>
      <c r="I88" s="115"/>
    </row>
    <row r="89" spans="1:9" x14ac:dyDescent="0.3">
      <c r="B89" s="92">
        <v>4.01</v>
      </c>
      <c r="C89" s="104" t="s">
        <v>313</v>
      </c>
      <c r="D89" s="100"/>
      <c r="E89" s="101"/>
      <c r="F89" s="99"/>
      <c r="G89" s="99"/>
      <c r="H89" s="115"/>
      <c r="I89" s="115"/>
    </row>
    <row r="90" spans="1:9" x14ac:dyDescent="0.3">
      <c r="B90" s="93">
        <v>4.0100999999999996</v>
      </c>
      <c r="C90" s="96" t="s">
        <v>314</v>
      </c>
      <c r="D90" s="103" t="s">
        <v>258</v>
      </c>
      <c r="E90" s="70">
        <v>1</v>
      </c>
      <c r="F90" s="70"/>
      <c r="G90" s="70">
        <f t="shared" si="5"/>
        <v>0</v>
      </c>
      <c r="H90" s="115"/>
      <c r="I90" s="115"/>
    </row>
    <row r="91" spans="1:9" x14ac:dyDescent="0.3">
      <c r="B91" s="93">
        <v>4.0101999999999993</v>
      </c>
      <c r="C91" s="96" t="s">
        <v>315</v>
      </c>
      <c r="D91" s="103" t="s">
        <v>265</v>
      </c>
      <c r="E91" s="70">
        <v>19.5</v>
      </c>
      <c r="F91" s="70"/>
      <c r="G91" s="70">
        <f t="shared" si="5"/>
        <v>0</v>
      </c>
      <c r="H91" s="115"/>
      <c r="I91" s="115"/>
    </row>
    <row r="92" spans="1:9" x14ac:dyDescent="0.3">
      <c r="B92" s="92">
        <v>5</v>
      </c>
      <c r="C92" s="94" t="s">
        <v>316</v>
      </c>
      <c r="D92" s="100"/>
      <c r="E92" s="101"/>
      <c r="F92" s="99"/>
      <c r="G92" s="99">
        <f>+G93</f>
        <v>0</v>
      </c>
      <c r="H92" s="115"/>
      <c r="I92" s="115"/>
    </row>
    <row r="93" spans="1:9" x14ac:dyDescent="0.3">
      <c r="B93" s="97">
        <v>5.01</v>
      </c>
      <c r="C93" s="98" t="s">
        <v>317</v>
      </c>
      <c r="D93" s="109" t="s">
        <v>258</v>
      </c>
      <c r="E93" s="110">
        <v>1</v>
      </c>
      <c r="F93" s="110"/>
      <c r="G93" s="110">
        <f t="shared" si="5"/>
        <v>0</v>
      </c>
      <c r="H93" s="115"/>
      <c r="I93" s="115"/>
    </row>
    <row r="94" spans="1:9" ht="15.6" x14ac:dyDescent="0.3">
      <c r="A94" s="114"/>
      <c r="B94" s="192"/>
      <c r="C94" s="116" t="s">
        <v>232</v>
      </c>
      <c r="D94" s="117"/>
      <c r="E94" s="118"/>
      <c r="F94" s="118"/>
      <c r="G94" s="193">
        <f>+G16+G21+G65+G88+G92</f>
        <v>0</v>
      </c>
      <c r="H94" s="115"/>
      <c r="I94" s="115"/>
    </row>
    <row r="96" spans="1:9" x14ac:dyDescent="0.3">
      <c r="B96" s="187"/>
    </row>
    <row r="97" spans="1:7" x14ac:dyDescent="0.3">
      <c r="A97" s="73"/>
      <c r="B97" s="188"/>
      <c r="C97" s="114"/>
      <c r="D97" s="113"/>
      <c r="F97" s="114"/>
      <c r="G97" s="114"/>
    </row>
    <row r="98" spans="1:7" x14ac:dyDescent="0.3">
      <c r="A98" s="73"/>
      <c r="B98" s="188"/>
    </row>
    <row r="99" spans="1:7" ht="29.25" customHeight="1" x14ac:dyDescent="0.3">
      <c r="A99" s="73"/>
      <c r="B99" s="221"/>
      <c r="C99" s="221"/>
      <c r="D99" s="221"/>
      <c r="E99" s="221"/>
      <c r="F99" s="221"/>
      <c r="G99" s="221"/>
    </row>
    <row r="100" spans="1:7" s="115" customFormat="1" x14ac:dyDescent="0.3">
      <c r="A100" s="111"/>
      <c r="B100" s="189"/>
      <c r="D100" s="113"/>
      <c r="E100" s="71"/>
    </row>
    <row r="101" spans="1:7" s="115" customFormat="1" x14ac:dyDescent="0.3">
      <c r="B101" s="189"/>
      <c r="D101" s="113"/>
      <c r="E101" s="71"/>
    </row>
    <row r="102" spans="1:7" s="115" customFormat="1" x14ac:dyDescent="0.3">
      <c r="B102" s="189"/>
      <c r="D102" s="113"/>
      <c r="E102" s="71"/>
    </row>
    <row r="103" spans="1:7" s="115" customFormat="1" x14ac:dyDescent="0.3">
      <c r="B103" s="189"/>
      <c r="D103" s="113"/>
      <c r="E103" s="71"/>
    </row>
  </sheetData>
  <mergeCells count="13">
    <mergeCell ref="B99:G99"/>
    <mergeCell ref="B2:B5"/>
    <mergeCell ref="B6:F6"/>
    <mergeCell ref="D10:E11"/>
    <mergeCell ref="B13:G13"/>
    <mergeCell ref="B10:B11"/>
    <mergeCell ref="C10:C11"/>
    <mergeCell ref="F2:G2"/>
    <mergeCell ref="F3:G3"/>
    <mergeCell ref="F4:G4"/>
    <mergeCell ref="F5:G5"/>
    <mergeCell ref="C4:E5"/>
    <mergeCell ref="C2:E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sheetPr codeName="Hoja5">
    <pageSetUpPr fitToPage="1"/>
  </sheetPr>
  <dimension ref="A1:R220"/>
  <sheetViews>
    <sheetView tabSelected="1" workbookViewId="0">
      <selection activeCell="C11" sqref="C11"/>
    </sheetView>
  </sheetViews>
  <sheetFormatPr baseColWidth="10" defaultColWidth="15.109375" defaultRowHeight="10.199999999999999" x14ac:dyDescent="0.2"/>
  <cols>
    <col min="1" max="2" width="8.33203125" style="49" customWidth="1"/>
    <col min="3" max="3" width="45.109375" style="49" customWidth="1"/>
    <col min="4" max="4" width="8.109375" style="49" bestFit="1" customWidth="1"/>
    <col min="5" max="5" width="12.109375" style="49" customWidth="1"/>
    <col min="6" max="6" width="15.109375" style="49" bestFit="1"/>
    <col min="7" max="7" width="15.6640625" style="49" bestFit="1" customWidth="1"/>
    <col min="8" max="8" width="15.109375" style="49"/>
    <col min="9" max="9" width="13" style="49" bestFit="1" customWidth="1"/>
    <col min="10" max="10" width="3.44140625" style="49" customWidth="1"/>
    <col min="11" max="239" width="15.109375" style="49"/>
    <col min="240" max="240" width="13.88671875" style="49" customWidth="1"/>
    <col min="241" max="241" width="47.109375" style="49" bestFit="1" customWidth="1"/>
    <col min="242" max="242" width="9" style="49" customWidth="1"/>
    <col min="243" max="243" width="10.6640625" style="49" customWidth="1"/>
    <col min="244" max="244" width="16.33203125" style="49" bestFit="1" customWidth="1"/>
    <col min="245" max="245" width="13.6640625" style="49" customWidth="1"/>
    <col min="246" max="250" width="15.109375" style="49"/>
    <col min="251" max="251" width="16.33203125" style="49" bestFit="1" customWidth="1"/>
    <col min="252" max="254" width="15.109375" style="49"/>
    <col min="255" max="255" width="15.6640625" style="49" bestFit="1" customWidth="1"/>
    <col min="256" max="495" width="15.109375" style="49"/>
    <col min="496" max="496" width="13.88671875" style="49" customWidth="1"/>
    <col min="497" max="497" width="47.109375" style="49" bestFit="1" customWidth="1"/>
    <col min="498" max="498" width="9" style="49" customWidth="1"/>
    <col min="499" max="499" width="10.6640625" style="49" customWidth="1"/>
    <col min="500" max="500" width="16.33203125" style="49" bestFit="1" customWidth="1"/>
    <col min="501" max="501" width="13.6640625" style="49" customWidth="1"/>
    <col min="502" max="506" width="15.109375" style="49"/>
    <col min="507" max="507" width="16.33203125" style="49" bestFit="1" customWidth="1"/>
    <col min="508" max="510" width="15.109375" style="49"/>
    <col min="511" max="511" width="15.6640625" style="49" bestFit="1" customWidth="1"/>
    <col min="512" max="751" width="15.109375" style="49"/>
    <col min="752" max="752" width="13.88671875" style="49" customWidth="1"/>
    <col min="753" max="753" width="47.109375" style="49" bestFit="1" customWidth="1"/>
    <col min="754" max="754" width="9" style="49" customWidth="1"/>
    <col min="755" max="755" width="10.6640625" style="49" customWidth="1"/>
    <col min="756" max="756" width="16.33203125" style="49" bestFit="1" customWidth="1"/>
    <col min="757" max="757" width="13.6640625" style="49" customWidth="1"/>
    <col min="758" max="762" width="15.109375" style="49"/>
    <col min="763" max="763" width="16.33203125" style="49" bestFit="1" customWidth="1"/>
    <col min="764" max="766" width="15.109375" style="49"/>
    <col min="767" max="767" width="15.6640625" style="49" bestFit="1" customWidth="1"/>
    <col min="768" max="1007" width="15.109375" style="49"/>
    <col min="1008" max="1008" width="13.88671875" style="49" customWidth="1"/>
    <col min="1009" max="1009" width="47.109375" style="49" bestFit="1" customWidth="1"/>
    <col min="1010" max="1010" width="9" style="49" customWidth="1"/>
    <col min="1011" max="1011" width="10.6640625" style="49" customWidth="1"/>
    <col min="1012" max="1012" width="16.33203125" style="49" bestFit="1" customWidth="1"/>
    <col min="1013" max="1013" width="13.6640625" style="49" customWidth="1"/>
    <col min="1014" max="1018" width="15.109375" style="49"/>
    <col min="1019" max="1019" width="16.33203125" style="49" bestFit="1" customWidth="1"/>
    <col min="1020" max="1022" width="15.109375" style="49"/>
    <col min="1023" max="1023" width="15.6640625" style="49" bestFit="1" customWidth="1"/>
    <col min="1024" max="1263" width="15.109375" style="49"/>
    <col min="1264" max="1264" width="13.88671875" style="49" customWidth="1"/>
    <col min="1265" max="1265" width="47.109375" style="49" bestFit="1" customWidth="1"/>
    <col min="1266" max="1266" width="9" style="49" customWidth="1"/>
    <col min="1267" max="1267" width="10.6640625" style="49" customWidth="1"/>
    <col min="1268" max="1268" width="16.33203125" style="49" bestFit="1" customWidth="1"/>
    <col min="1269" max="1269" width="13.6640625" style="49" customWidth="1"/>
    <col min="1270" max="1274" width="15.109375" style="49"/>
    <col min="1275" max="1275" width="16.33203125" style="49" bestFit="1" customWidth="1"/>
    <col min="1276" max="1278" width="15.109375" style="49"/>
    <col min="1279" max="1279" width="15.6640625" style="49" bestFit="1" customWidth="1"/>
    <col min="1280" max="1519" width="15.109375" style="49"/>
    <col min="1520" max="1520" width="13.88671875" style="49" customWidth="1"/>
    <col min="1521" max="1521" width="47.109375" style="49" bestFit="1" customWidth="1"/>
    <col min="1522" max="1522" width="9" style="49" customWidth="1"/>
    <col min="1523" max="1523" width="10.6640625" style="49" customWidth="1"/>
    <col min="1524" max="1524" width="16.33203125" style="49" bestFit="1" customWidth="1"/>
    <col min="1525" max="1525" width="13.6640625" style="49" customWidth="1"/>
    <col min="1526" max="1530" width="15.109375" style="49"/>
    <col min="1531" max="1531" width="16.33203125" style="49" bestFit="1" customWidth="1"/>
    <col min="1532" max="1534" width="15.109375" style="49"/>
    <col min="1535" max="1535" width="15.6640625" style="49" bestFit="1" customWidth="1"/>
    <col min="1536" max="1775" width="15.109375" style="49"/>
    <col min="1776" max="1776" width="13.88671875" style="49" customWidth="1"/>
    <col min="1777" max="1777" width="47.109375" style="49" bestFit="1" customWidth="1"/>
    <col min="1778" max="1778" width="9" style="49" customWidth="1"/>
    <col min="1779" max="1779" width="10.6640625" style="49" customWidth="1"/>
    <col min="1780" max="1780" width="16.33203125" style="49" bestFit="1" customWidth="1"/>
    <col min="1781" max="1781" width="13.6640625" style="49" customWidth="1"/>
    <col min="1782" max="1786" width="15.109375" style="49"/>
    <col min="1787" max="1787" width="16.33203125" style="49" bestFit="1" customWidth="1"/>
    <col min="1788" max="1790" width="15.109375" style="49"/>
    <col min="1791" max="1791" width="15.6640625" style="49" bestFit="1" customWidth="1"/>
    <col min="1792" max="2031" width="15.109375" style="49"/>
    <col min="2032" max="2032" width="13.88671875" style="49" customWidth="1"/>
    <col min="2033" max="2033" width="47.109375" style="49" bestFit="1" customWidth="1"/>
    <col min="2034" max="2034" width="9" style="49" customWidth="1"/>
    <col min="2035" max="2035" width="10.6640625" style="49" customWidth="1"/>
    <col min="2036" max="2036" width="16.33203125" style="49" bestFit="1" customWidth="1"/>
    <col min="2037" max="2037" width="13.6640625" style="49" customWidth="1"/>
    <col min="2038" max="2042" width="15.109375" style="49"/>
    <col min="2043" max="2043" width="16.33203125" style="49" bestFit="1" customWidth="1"/>
    <col min="2044" max="2046" width="15.109375" style="49"/>
    <col min="2047" max="2047" width="15.6640625" style="49" bestFit="1" customWidth="1"/>
    <col min="2048" max="2287" width="15.109375" style="49"/>
    <col min="2288" max="2288" width="13.88671875" style="49" customWidth="1"/>
    <col min="2289" max="2289" width="47.109375" style="49" bestFit="1" customWidth="1"/>
    <col min="2290" max="2290" width="9" style="49" customWidth="1"/>
    <col min="2291" max="2291" width="10.6640625" style="49" customWidth="1"/>
    <col min="2292" max="2292" width="16.33203125" style="49" bestFit="1" customWidth="1"/>
    <col min="2293" max="2293" width="13.6640625" style="49" customWidth="1"/>
    <col min="2294" max="2298" width="15.109375" style="49"/>
    <col min="2299" max="2299" width="16.33203125" style="49" bestFit="1" customWidth="1"/>
    <col min="2300" max="2302" width="15.109375" style="49"/>
    <col min="2303" max="2303" width="15.6640625" style="49" bestFit="1" customWidth="1"/>
    <col min="2304" max="2543" width="15.109375" style="49"/>
    <col min="2544" max="2544" width="13.88671875" style="49" customWidth="1"/>
    <col min="2545" max="2545" width="47.109375" style="49" bestFit="1" customWidth="1"/>
    <col min="2546" max="2546" width="9" style="49" customWidth="1"/>
    <col min="2547" max="2547" width="10.6640625" style="49" customWidth="1"/>
    <col min="2548" max="2548" width="16.33203125" style="49" bestFit="1" customWidth="1"/>
    <col min="2549" max="2549" width="13.6640625" style="49" customWidth="1"/>
    <col min="2550" max="2554" width="15.109375" style="49"/>
    <col min="2555" max="2555" width="16.33203125" style="49" bestFit="1" customWidth="1"/>
    <col min="2556" max="2558" width="15.109375" style="49"/>
    <col min="2559" max="2559" width="15.6640625" style="49" bestFit="1" customWidth="1"/>
    <col min="2560" max="2799" width="15.109375" style="49"/>
    <col min="2800" max="2800" width="13.88671875" style="49" customWidth="1"/>
    <col min="2801" max="2801" width="47.109375" style="49" bestFit="1" customWidth="1"/>
    <col min="2802" max="2802" width="9" style="49" customWidth="1"/>
    <col min="2803" max="2803" width="10.6640625" style="49" customWidth="1"/>
    <col min="2804" max="2804" width="16.33203125" style="49" bestFit="1" customWidth="1"/>
    <col min="2805" max="2805" width="13.6640625" style="49" customWidth="1"/>
    <col min="2806" max="2810" width="15.109375" style="49"/>
    <col min="2811" max="2811" width="16.33203125" style="49" bestFit="1" customWidth="1"/>
    <col min="2812" max="2814" width="15.109375" style="49"/>
    <col min="2815" max="2815" width="15.6640625" style="49" bestFit="1" customWidth="1"/>
    <col min="2816" max="3055" width="15.109375" style="49"/>
    <col min="3056" max="3056" width="13.88671875" style="49" customWidth="1"/>
    <col min="3057" max="3057" width="47.109375" style="49" bestFit="1" customWidth="1"/>
    <col min="3058" max="3058" width="9" style="49" customWidth="1"/>
    <col min="3059" max="3059" width="10.6640625" style="49" customWidth="1"/>
    <col min="3060" max="3060" width="16.33203125" style="49" bestFit="1" customWidth="1"/>
    <col min="3061" max="3061" width="13.6640625" style="49" customWidth="1"/>
    <col min="3062" max="3066" width="15.109375" style="49"/>
    <col min="3067" max="3067" width="16.33203125" style="49" bestFit="1" customWidth="1"/>
    <col min="3068" max="3070" width="15.109375" style="49"/>
    <col min="3071" max="3071" width="15.6640625" style="49" bestFit="1" customWidth="1"/>
    <col min="3072" max="3311" width="15.109375" style="49"/>
    <col min="3312" max="3312" width="13.88671875" style="49" customWidth="1"/>
    <col min="3313" max="3313" width="47.109375" style="49" bestFit="1" customWidth="1"/>
    <col min="3314" max="3314" width="9" style="49" customWidth="1"/>
    <col min="3315" max="3315" width="10.6640625" style="49" customWidth="1"/>
    <col min="3316" max="3316" width="16.33203125" style="49" bestFit="1" customWidth="1"/>
    <col min="3317" max="3317" width="13.6640625" style="49" customWidth="1"/>
    <col min="3318" max="3322" width="15.109375" style="49"/>
    <col min="3323" max="3323" width="16.33203125" style="49" bestFit="1" customWidth="1"/>
    <col min="3324" max="3326" width="15.109375" style="49"/>
    <col min="3327" max="3327" width="15.6640625" style="49" bestFit="1" customWidth="1"/>
    <col min="3328" max="3567" width="15.109375" style="49"/>
    <col min="3568" max="3568" width="13.88671875" style="49" customWidth="1"/>
    <col min="3569" max="3569" width="47.109375" style="49" bestFit="1" customWidth="1"/>
    <col min="3570" max="3570" width="9" style="49" customWidth="1"/>
    <col min="3571" max="3571" width="10.6640625" style="49" customWidth="1"/>
    <col min="3572" max="3572" width="16.33203125" style="49" bestFit="1" customWidth="1"/>
    <col min="3573" max="3573" width="13.6640625" style="49" customWidth="1"/>
    <col min="3574" max="3578" width="15.109375" style="49"/>
    <col min="3579" max="3579" width="16.33203125" style="49" bestFit="1" customWidth="1"/>
    <col min="3580" max="3582" width="15.109375" style="49"/>
    <col min="3583" max="3583" width="15.6640625" style="49" bestFit="1" customWidth="1"/>
    <col min="3584" max="3823" width="15.109375" style="49"/>
    <col min="3824" max="3824" width="13.88671875" style="49" customWidth="1"/>
    <col min="3825" max="3825" width="47.109375" style="49" bestFit="1" customWidth="1"/>
    <col min="3826" max="3826" width="9" style="49" customWidth="1"/>
    <col min="3827" max="3827" width="10.6640625" style="49" customWidth="1"/>
    <col min="3828" max="3828" width="16.33203125" style="49" bestFit="1" customWidth="1"/>
    <col min="3829" max="3829" width="13.6640625" style="49" customWidth="1"/>
    <col min="3830" max="3834" width="15.109375" style="49"/>
    <col min="3835" max="3835" width="16.33203125" style="49" bestFit="1" customWidth="1"/>
    <col min="3836" max="3838" width="15.109375" style="49"/>
    <col min="3839" max="3839" width="15.6640625" style="49" bestFit="1" customWidth="1"/>
    <col min="3840" max="4079" width="15.109375" style="49"/>
    <col min="4080" max="4080" width="13.88671875" style="49" customWidth="1"/>
    <col min="4081" max="4081" width="47.109375" style="49" bestFit="1" customWidth="1"/>
    <col min="4082" max="4082" width="9" style="49" customWidth="1"/>
    <col min="4083" max="4083" width="10.6640625" style="49" customWidth="1"/>
    <col min="4084" max="4084" width="16.33203125" style="49" bestFit="1" customWidth="1"/>
    <col min="4085" max="4085" width="13.6640625" style="49" customWidth="1"/>
    <col min="4086" max="4090" width="15.109375" style="49"/>
    <col min="4091" max="4091" width="16.33203125" style="49" bestFit="1" customWidth="1"/>
    <col min="4092" max="4094" width="15.109375" style="49"/>
    <col min="4095" max="4095" width="15.6640625" style="49" bestFit="1" customWidth="1"/>
    <col min="4096" max="4335" width="15.109375" style="49"/>
    <col min="4336" max="4336" width="13.88671875" style="49" customWidth="1"/>
    <col min="4337" max="4337" width="47.109375" style="49" bestFit="1" customWidth="1"/>
    <col min="4338" max="4338" width="9" style="49" customWidth="1"/>
    <col min="4339" max="4339" width="10.6640625" style="49" customWidth="1"/>
    <col min="4340" max="4340" width="16.33203125" style="49" bestFit="1" customWidth="1"/>
    <col min="4341" max="4341" width="13.6640625" style="49" customWidth="1"/>
    <col min="4342" max="4346" width="15.109375" style="49"/>
    <col min="4347" max="4347" width="16.33203125" style="49" bestFit="1" customWidth="1"/>
    <col min="4348" max="4350" width="15.109375" style="49"/>
    <col min="4351" max="4351" width="15.6640625" style="49" bestFit="1" customWidth="1"/>
    <col min="4352" max="4591" width="15.109375" style="49"/>
    <col min="4592" max="4592" width="13.88671875" style="49" customWidth="1"/>
    <col min="4593" max="4593" width="47.109375" style="49" bestFit="1" customWidth="1"/>
    <col min="4594" max="4594" width="9" style="49" customWidth="1"/>
    <col min="4595" max="4595" width="10.6640625" style="49" customWidth="1"/>
    <col min="4596" max="4596" width="16.33203125" style="49" bestFit="1" customWidth="1"/>
    <col min="4597" max="4597" width="13.6640625" style="49" customWidth="1"/>
    <col min="4598" max="4602" width="15.109375" style="49"/>
    <col min="4603" max="4603" width="16.33203125" style="49" bestFit="1" customWidth="1"/>
    <col min="4604" max="4606" width="15.109375" style="49"/>
    <col min="4607" max="4607" width="15.6640625" style="49" bestFit="1" customWidth="1"/>
    <col min="4608" max="4847" width="15.109375" style="49"/>
    <col min="4848" max="4848" width="13.88671875" style="49" customWidth="1"/>
    <col min="4849" max="4849" width="47.109375" style="49" bestFit="1" customWidth="1"/>
    <col min="4850" max="4850" width="9" style="49" customWidth="1"/>
    <col min="4851" max="4851" width="10.6640625" style="49" customWidth="1"/>
    <col min="4852" max="4852" width="16.33203125" style="49" bestFit="1" customWidth="1"/>
    <col min="4853" max="4853" width="13.6640625" style="49" customWidth="1"/>
    <col min="4854" max="4858" width="15.109375" style="49"/>
    <col min="4859" max="4859" width="16.33203125" style="49" bestFit="1" customWidth="1"/>
    <col min="4860" max="4862" width="15.109375" style="49"/>
    <col min="4863" max="4863" width="15.6640625" style="49" bestFit="1" customWidth="1"/>
    <col min="4864" max="5103" width="15.109375" style="49"/>
    <col min="5104" max="5104" width="13.88671875" style="49" customWidth="1"/>
    <col min="5105" max="5105" width="47.109375" style="49" bestFit="1" customWidth="1"/>
    <col min="5106" max="5106" width="9" style="49" customWidth="1"/>
    <col min="5107" max="5107" width="10.6640625" style="49" customWidth="1"/>
    <col min="5108" max="5108" width="16.33203125" style="49" bestFit="1" customWidth="1"/>
    <col min="5109" max="5109" width="13.6640625" style="49" customWidth="1"/>
    <col min="5110" max="5114" width="15.109375" style="49"/>
    <col min="5115" max="5115" width="16.33203125" style="49" bestFit="1" customWidth="1"/>
    <col min="5116" max="5118" width="15.109375" style="49"/>
    <col min="5119" max="5119" width="15.6640625" style="49" bestFit="1" customWidth="1"/>
    <col min="5120" max="5359" width="15.109375" style="49"/>
    <col min="5360" max="5360" width="13.88671875" style="49" customWidth="1"/>
    <col min="5361" max="5361" width="47.109375" style="49" bestFit="1" customWidth="1"/>
    <col min="5362" max="5362" width="9" style="49" customWidth="1"/>
    <col min="5363" max="5363" width="10.6640625" style="49" customWidth="1"/>
    <col min="5364" max="5364" width="16.33203125" style="49" bestFit="1" customWidth="1"/>
    <col min="5365" max="5365" width="13.6640625" style="49" customWidth="1"/>
    <col min="5366" max="5370" width="15.109375" style="49"/>
    <col min="5371" max="5371" width="16.33203125" style="49" bestFit="1" customWidth="1"/>
    <col min="5372" max="5374" width="15.109375" style="49"/>
    <col min="5375" max="5375" width="15.6640625" style="49" bestFit="1" customWidth="1"/>
    <col min="5376" max="5615" width="15.109375" style="49"/>
    <col min="5616" max="5616" width="13.88671875" style="49" customWidth="1"/>
    <col min="5617" max="5617" width="47.109375" style="49" bestFit="1" customWidth="1"/>
    <col min="5618" max="5618" width="9" style="49" customWidth="1"/>
    <col min="5619" max="5619" width="10.6640625" style="49" customWidth="1"/>
    <col min="5620" max="5620" width="16.33203125" style="49" bestFit="1" customWidth="1"/>
    <col min="5621" max="5621" width="13.6640625" style="49" customWidth="1"/>
    <col min="5622" max="5626" width="15.109375" style="49"/>
    <col min="5627" max="5627" width="16.33203125" style="49" bestFit="1" customWidth="1"/>
    <col min="5628" max="5630" width="15.109375" style="49"/>
    <col min="5631" max="5631" width="15.6640625" style="49" bestFit="1" customWidth="1"/>
    <col min="5632" max="5871" width="15.109375" style="49"/>
    <col min="5872" max="5872" width="13.88671875" style="49" customWidth="1"/>
    <col min="5873" max="5873" width="47.109375" style="49" bestFit="1" customWidth="1"/>
    <col min="5874" max="5874" width="9" style="49" customWidth="1"/>
    <col min="5875" max="5875" width="10.6640625" style="49" customWidth="1"/>
    <col min="5876" max="5876" width="16.33203125" style="49" bestFit="1" customWidth="1"/>
    <col min="5877" max="5877" width="13.6640625" style="49" customWidth="1"/>
    <col min="5878" max="5882" width="15.109375" style="49"/>
    <col min="5883" max="5883" width="16.33203125" style="49" bestFit="1" customWidth="1"/>
    <col min="5884" max="5886" width="15.109375" style="49"/>
    <col min="5887" max="5887" width="15.6640625" style="49" bestFit="1" customWidth="1"/>
    <col min="5888" max="6127" width="15.109375" style="49"/>
    <col min="6128" max="6128" width="13.88671875" style="49" customWidth="1"/>
    <col min="6129" max="6129" width="47.109375" style="49" bestFit="1" customWidth="1"/>
    <col min="6130" max="6130" width="9" style="49" customWidth="1"/>
    <col min="6131" max="6131" width="10.6640625" style="49" customWidth="1"/>
    <col min="6132" max="6132" width="16.33203125" style="49" bestFit="1" customWidth="1"/>
    <col min="6133" max="6133" width="13.6640625" style="49" customWidth="1"/>
    <col min="6134" max="6138" width="15.109375" style="49"/>
    <col min="6139" max="6139" width="16.33203125" style="49" bestFit="1" customWidth="1"/>
    <col min="6140" max="6142" width="15.109375" style="49"/>
    <col min="6143" max="6143" width="15.6640625" style="49" bestFit="1" customWidth="1"/>
    <col min="6144" max="6383" width="15.109375" style="49"/>
    <col min="6384" max="6384" width="13.88671875" style="49" customWidth="1"/>
    <col min="6385" max="6385" width="47.109375" style="49" bestFit="1" customWidth="1"/>
    <col min="6386" max="6386" width="9" style="49" customWidth="1"/>
    <col min="6387" max="6387" width="10.6640625" style="49" customWidth="1"/>
    <col min="6388" max="6388" width="16.33203125" style="49" bestFit="1" customWidth="1"/>
    <col min="6389" max="6389" width="13.6640625" style="49" customWidth="1"/>
    <col min="6390" max="6394" width="15.109375" style="49"/>
    <col min="6395" max="6395" width="16.33203125" style="49" bestFit="1" customWidth="1"/>
    <col min="6396" max="6398" width="15.109375" style="49"/>
    <col min="6399" max="6399" width="15.6640625" style="49" bestFit="1" customWidth="1"/>
    <col min="6400" max="6639" width="15.109375" style="49"/>
    <col min="6640" max="6640" width="13.88671875" style="49" customWidth="1"/>
    <col min="6641" max="6641" width="47.109375" style="49" bestFit="1" customWidth="1"/>
    <col min="6642" max="6642" width="9" style="49" customWidth="1"/>
    <col min="6643" max="6643" width="10.6640625" style="49" customWidth="1"/>
    <col min="6644" max="6644" width="16.33203125" style="49" bestFit="1" customWidth="1"/>
    <col min="6645" max="6645" width="13.6640625" style="49" customWidth="1"/>
    <col min="6646" max="6650" width="15.109375" style="49"/>
    <col min="6651" max="6651" width="16.33203125" style="49" bestFit="1" customWidth="1"/>
    <col min="6652" max="6654" width="15.109375" style="49"/>
    <col min="6655" max="6655" width="15.6640625" style="49" bestFit="1" customWidth="1"/>
    <col min="6656" max="6895" width="15.109375" style="49"/>
    <col min="6896" max="6896" width="13.88671875" style="49" customWidth="1"/>
    <col min="6897" max="6897" width="47.109375" style="49" bestFit="1" customWidth="1"/>
    <col min="6898" max="6898" width="9" style="49" customWidth="1"/>
    <col min="6899" max="6899" width="10.6640625" style="49" customWidth="1"/>
    <col min="6900" max="6900" width="16.33203125" style="49" bestFit="1" customWidth="1"/>
    <col min="6901" max="6901" width="13.6640625" style="49" customWidth="1"/>
    <col min="6902" max="6906" width="15.109375" style="49"/>
    <col min="6907" max="6907" width="16.33203125" style="49" bestFit="1" customWidth="1"/>
    <col min="6908" max="6910" width="15.109375" style="49"/>
    <col min="6911" max="6911" width="15.6640625" style="49" bestFit="1" customWidth="1"/>
    <col min="6912" max="7151" width="15.109375" style="49"/>
    <col min="7152" max="7152" width="13.88671875" style="49" customWidth="1"/>
    <col min="7153" max="7153" width="47.109375" style="49" bestFit="1" customWidth="1"/>
    <col min="7154" max="7154" width="9" style="49" customWidth="1"/>
    <col min="7155" max="7155" width="10.6640625" style="49" customWidth="1"/>
    <col min="7156" max="7156" width="16.33203125" style="49" bestFit="1" customWidth="1"/>
    <col min="7157" max="7157" width="13.6640625" style="49" customWidth="1"/>
    <col min="7158" max="7162" width="15.109375" style="49"/>
    <col min="7163" max="7163" width="16.33203125" style="49" bestFit="1" customWidth="1"/>
    <col min="7164" max="7166" width="15.109375" style="49"/>
    <col min="7167" max="7167" width="15.6640625" style="49" bestFit="1" customWidth="1"/>
    <col min="7168" max="7407" width="15.109375" style="49"/>
    <col min="7408" max="7408" width="13.88671875" style="49" customWidth="1"/>
    <col min="7409" max="7409" width="47.109375" style="49" bestFit="1" customWidth="1"/>
    <col min="7410" max="7410" width="9" style="49" customWidth="1"/>
    <col min="7411" max="7411" width="10.6640625" style="49" customWidth="1"/>
    <col min="7412" max="7412" width="16.33203125" style="49" bestFit="1" customWidth="1"/>
    <col min="7413" max="7413" width="13.6640625" style="49" customWidth="1"/>
    <col min="7414" max="7418" width="15.109375" style="49"/>
    <col min="7419" max="7419" width="16.33203125" style="49" bestFit="1" customWidth="1"/>
    <col min="7420" max="7422" width="15.109375" style="49"/>
    <col min="7423" max="7423" width="15.6640625" style="49" bestFit="1" customWidth="1"/>
    <col min="7424" max="7663" width="15.109375" style="49"/>
    <col min="7664" max="7664" width="13.88671875" style="49" customWidth="1"/>
    <col min="7665" max="7665" width="47.109375" style="49" bestFit="1" customWidth="1"/>
    <col min="7666" max="7666" width="9" style="49" customWidth="1"/>
    <col min="7667" max="7667" width="10.6640625" style="49" customWidth="1"/>
    <col min="7668" max="7668" width="16.33203125" style="49" bestFit="1" customWidth="1"/>
    <col min="7669" max="7669" width="13.6640625" style="49" customWidth="1"/>
    <col min="7670" max="7674" width="15.109375" style="49"/>
    <col min="7675" max="7675" width="16.33203125" style="49" bestFit="1" customWidth="1"/>
    <col min="7676" max="7678" width="15.109375" style="49"/>
    <col min="7679" max="7679" width="15.6640625" style="49" bestFit="1" customWidth="1"/>
    <col min="7680" max="7919" width="15.109375" style="49"/>
    <col min="7920" max="7920" width="13.88671875" style="49" customWidth="1"/>
    <col min="7921" max="7921" width="47.109375" style="49" bestFit="1" customWidth="1"/>
    <col min="7922" max="7922" width="9" style="49" customWidth="1"/>
    <col min="7923" max="7923" width="10.6640625" style="49" customWidth="1"/>
    <col min="7924" max="7924" width="16.33203125" style="49" bestFit="1" customWidth="1"/>
    <col min="7925" max="7925" width="13.6640625" style="49" customWidth="1"/>
    <col min="7926" max="7930" width="15.109375" style="49"/>
    <col min="7931" max="7931" width="16.33203125" style="49" bestFit="1" customWidth="1"/>
    <col min="7932" max="7934" width="15.109375" style="49"/>
    <col min="7935" max="7935" width="15.6640625" style="49" bestFit="1" customWidth="1"/>
    <col min="7936" max="8175" width="15.109375" style="49"/>
    <col min="8176" max="8176" width="13.88671875" style="49" customWidth="1"/>
    <col min="8177" max="8177" width="47.109375" style="49" bestFit="1" customWidth="1"/>
    <col min="8178" max="8178" width="9" style="49" customWidth="1"/>
    <col min="8179" max="8179" width="10.6640625" style="49" customWidth="1"/>
    <col min="8180" max="8180" width="16.33203125" style="49" bestFit="1" customWidth="1"/>
    <col min="8181" max="8181" width="13.6640625" style="49" customWidth="1"/>
    <col min="8182" max="8186" width="15.109375" style="49"/>
    <col min="8187" max="8187" width="16.33203125" style="49" bestFit="1" customWidth="1"/>
    <col min="8188" max="8190" width="15.109375" style="49"/>
    <col min="8191" max="8191" width="15.6640625" style="49" bestFit="1" customWidth="1"/>
    <col min="8192" max="8431" width="15.109375" style="49"/>
    <col min="8432" max="8432" width="13.88671875" style="49" customWidth="1"/>
    <col min="8433" max="8433" width="47.109375" style="49" bestFit="1" customWidth="1"/>
    <col min="8434" max="8434" width="9" style="49" customWidth="1"/>
    <col min="8435" max="8435" width="10.6640625" style="49" customWidth="1"/>
    <col min="8436" max="8436" width="16.33203125" style="49" bestFit="1" customWidth="1"/>
    <col min="8437" max="8437" width="13.6640625" style="49" customWidth="1"/>
    <col min="8438" max="8442" width="15.109375" style="49"/>
    <col min="8443" max="8443" width="16.33203125" style="49" bestFit="1" customWidth="1"/>
    <col min="8444" max="8446" width="15.109375" style="49"/>
    <col min="8447" max="8447" width="15.6640625" style="49" bestFit="1" customWidth="1"/>
    <col min="8448" max="8687" width="15.109375" style="49"/>
    <col min="8688" max="8688" width="13.88671875" style="49" customWidth="1"/>
    <col min="8689" max="8689" width="47.109375" style="49" bestFit="1" customWidth="1"/>
    <col min="8690" max="8690" width="9" style="49" customWidth="1"/>
    <col min="8691" max="8691" width="10.6640625" style="49" customWidth="1"/>
    <col min="8692" max="8692" width="16.33203125" style="49" bestFit="1" customWidth="1"/>
    <col min="8693" max="8693" width="13.6640625" style="49" customWidth="1"/>
    <col min="8694" max="8698" width="15.109375" style="49"/>
    <col min="8699" max="8699" width="16.33203125" style="49" bestFit="1" customWidth="1"/>
    <col min="8700" max="8702" width="15.109375" style="49"/>
    <col min="8703" max="8703" width="15.6640625" style="49" bestFit="1" customWidth="1"/>
    <col min="8704" max="8943" width="15.109375" style="49"/>
    <col min="8944" max="8944" width="13.88671875" style="49" customWidth="1"/>
    <col min="8945" max="8945" width="47.109375" style="49" bestFit="1" customWidth="1"/>
    <col min="8946" max="8946" width="9" style="49" customWidth="1"/>
    <col min="8947" max="8947" width="10.6640625" style="49" customWidth="1"/>
    <col min="8948" max="8948" width="16.33203125" style="49" bestFit="1" customWidth="1"/>
    <col min="8949" max="8949" width="13.6640625" style="49" customWidth="1"/>
    <col min="8950" max="8954" width="15.109375" style="49"/>
    <col min="8955" max="8955" width="16.33203125" style="49" bestFit="1" customWidth="1"/>
    <col min="8956" max="8958" width="15.109375" style="49"/>
    <col min="8959" max="8959" width="15.6640625" style="49" bestFit="1" customWidth="1"/>
    <col min="8960" max="9199" width="15.109375" style="49"/>
    <col min="9200" max="9200" width="13.88671875" style="49" customWidth="1"/>
    <col min="9201" max="9201" width="47.109375" style="49" bestFit="1" customWidth="1"/>
    <col min="9202" max="9202" width="9" style="49" customWidth="1"/>
    <col min="9203" max="9203" width="10.6640625" style="49" customWidth="1"/>
    <col min="9204" max="9204" width="16.33203125" style="49" bestFit="1" customWidth="1"/>
    <col min="9205" max="9205" width="13.6640625" style="49" customWidth="1"/>
    <col min="9206" max="9210" width="15.109375" style="49"/>
    <col min="9211" max="9211" width="16.33203125" style="49" bestFit="1" customWidth="1"/>
    <col min="9212" max="9214" width="15.109375" style="49"/>
    <col min="9215" max="9215" width="15.6640625" style="49" bestFit="1" customWidth="1"/>
    <col min="9216" max="9455" width="15.109375" style="49"/>
    <col min="9456" max="9456" width="13.88671875" style="49" customWidth="1"/>
    <col min="9457" max="9457" width="47.109375" style="49" bestFit="1" customWidth="1"/>
    <col min="9458" max="9458" width="9" style="49" customWidth="1"/>
    <col min="9459" max="9459" width="10.6640625" style="49" customWidth="1"/>
    <col min="9460" max="9460" width="16.33203125" style="49" bestFit="1" customWidth="1"/>
    <col min="9461" max="9461" width="13.6640625" style="49" customWidth="1"/>
    <col min="9462" max="9466" width="15.109375" style="49"/>
    <col min="9467" max="9467" width="16.33203125" style="49" bestFit="1" customWidth="1"/>
    <col min="9468" max="9470" width="15.109375" style="49"/>
    <col min="9471" max="9471" width="15.6640625" style="49" bestFit="1" customWidth="1"/>
    <col min="9472" max="9711" width="15.109375" style="49"/>
    <col min="9712" max="9712" width="13.88671875" style="49" customWidth="1"/>
    <col min="9713" max="9713" width="47.109375" style="49" bestFit="1" customWidth="1"/>
    <col min="9714" max="9714" width="9" style="49" customWidth="1"/>
    <col min="9715" max="9715" width="10.6640625" style="49" customWidth="1"/>
    <col min="9716" max="9716" width="16.33203125" style="49" bestFit="1" customWidth="1"/>
    <col min="9717" max="9717" width="13.6640625" style="49" customWidth="1"/>
    <col min="9718" max="9722" width="15.109375" style="49"/>
    <col min="9723" max="9723" width="16.33203125" style="49" bestFit="1" customWidth="1"/>
    <col min="9724" max="9726" width="15.109375" style="49"/>
    <col min="9727" max="9727" width="15.6640625" style="49" bestFit="1" customWidth="1"/>
    <col min="9728" max="9967" width="15.109375" style="49"/>
    <col min="9968" max="9968" width="13.88671875" style="49" customWidth="1"/>
    <col min="9969" max="9969" width="47.109375" style="49" bestFit="1" customWidth="1"/>
    <col min="9970" max="9970" width="9" style="49" customWidth="1"/>
    <col min="9971" max="9971" width="10.6640625" style="49" customWidth="1"/>
    <col min="9972" max="9972" width="16.33203125" style="49" bestFit="1" customWidth="1"/>
    <col min="9973" max="9973" width="13.6640625" style="49" customWidth="1"/>
    <col min="9974" max="9978" width="15.109375" style="49"/>
    <col min="9979" max="9979" width="16.33203125" style="49" bestFit="1" customWidth="1"/>
    <col min="9980" max="9982" width="15.109375" style="49"/>
    <col min="9983" max="9983" width="15.6640625" style="49" bestFit="1" customWidth="1"/>
    <col min="9984" max="10223" width="15.109375" style="49"/>
    <col min="10224" max="10224" width="13.88671875" style="49" customWidth="1"/>
    <col min="10225" max="10225" width="47.109375" style="49" bestFit="1" customWidth="1"/>
    <col min="10226" max="10226" width="9" style="49" customWidth="1"/>
    <col min="10227" max="10227" width="10.6640625" style="49" customWidth="1"/>
    <col min="10228" max="10228" width="16.33203125" style="49" bestFit="1" customWidth="1"/>
    <col min="10229" max="10229" width="13.6640625" style="49" customWidth="1"/>
    <col min="10230" max="10234" width="15.109375" style="49"/>
    <col min="10235" max="10235" width="16.33203125" style="49" bestFit="1" customWidth="1"/>
    <col min="10236" max="10238" width="15.109375" style="49"/>
    <col min="10239" max="10239" width="15.6640625" style="49" bestFit="1" customWidth="1"/>
    <col min="10240" max="10479" width="15.109375" style="49"/>
    <col min="10480" max="10480" width="13.88671875" style="49" customWidth="1"/>
    <col min="10481" max="10481" width="47.109375" style="49" bestFit="1" customWidth="1"/>
    <col min="10482" max="10482" width="9" style="49" customWidth="1"/>
    <col min="10483" max="10483" width="10.6640625" style="49" customWidth="1"/>
    <col min="10484" max="10484" width="16.33203125" style="49" bestFit="1" customWidth="1"/>
    <col min="10485" max="10485" width="13.6640625" style="49" customWidth="1"/>
    <col min="10486" max="10490" width="15.109375" style="49"/>
    <col min="10491" max="10491" width="16.33203125" style="49" bestFit="1" customWidth="1"/>
    <col min="10492" max="10494" width="15.109375" style="49"/>
    <col min="10495" max="10495" width="15.6640625" style="49" bestFit="1" customWidth="1"/>
    <col min="10496" max="10735" width="15.109375" style="49"/>
    <col min="10736" max="10736" width="13.88671875" style="49" customWidth="1"/>
    <col min="10737" max="10737" width="47.109375" style="49" bestFit="1" customWidth="1"/>
    <col min="10738" max="10738" width="9" style="49" customWidth="1"/>
    <col min="10739" max="10739" width="10.6640625" style="49" customWidth="1"/>
    <col min="10740" max="10740" width="16.33203125" style="49" bestFit="1" customWidth="1"/>
    <col min="10741" max="10741" width="13.6640625" style="49" customWidth="1"/>
    <col min="10742" max="10746" width="15.109375" style="49"/>
    <col min="10747" max="10747" width="16.33203125" style="49" bestFit="1" customWidth="1"/>
    <col min="10748" max="10750" width="15.109375" style="49"/>
    <col min="10751" max="10751" width="15.6640625" style="49" bestFit="1" customWidth="1"/>
    <col min="10752" max="10991" width="15.109375" style="49"/>
    <col min="10992" max="10992" width="13.88671875" style="49" customWidth="1"/>
    <col min="10993" max="10993" width="47.109375" style="49" bestFit="1" customWidth="1"/>
    <col min="10994" max="10994" width="9" style="49" customWidth="1"/>
    <col min="10995" max="10995" width="10.6640625" style="49" customWidth="1"/>
    <col min="10996" max="10996" width="16.33203125" style="49" bestFit="1" customWidth="1"/>
    <col min="10997" max="10997" width="13.6640625" style="49" customWidth="1"/>
    <col min="10998" max="11002" width="15.109375" style="49"/>
    <col min="11003" max="11003" width="16.33203125" style="49" bestFit="1" customWidth="1"/>
    <col min="11004" max="11006" width="15.109375" style="49"/>
    <col min="11007" max="11007" width="15.6640625" style="49" bestFit="1" customWidth="1"/>
    <col min="11008" max="11247" width="15.109375" style="49"/>
    <col min="11248" max="11248" width="13.88671875" style="49" customWidth="1"/>
    <col min="11249" max="11249" width="47.109375" style="49" bestFit="1" customWidth="1"/>
    <col min="11250" max="11250" width="9" style="49" customWidth="1"/>
    <col min="11251" max="11251" width="10.6640625" style="49" customWidth="1"/>
    <col min="11252" max="11252" width="16.33203125" style="49" bestFit="1" customWidth="1"/>
    <col min="11253" max="11253" width="13.6640625" style="49" customWidth="1"/>
    <col min="11254" max="11258" width="15.109375" style="49"/>
    <col min="11259" max="11259" width="16.33203125" style="49" bestFit="1" customWidth="1"/>
    <col min="11260" max="11262" width="15.109375" style="49"/>
    <col min="11263" max="11263" width="15.6640625" style="49" bestFit="1" customWidth="1"/>
    <col min="11264" max="11503" width="15.109375" style="49"/>
    <col min="11504" max="11504" width="13.88671875" style="49" customWidth="1"/>
    <col min="11505" max="11505" width="47.109375" style="49" bestFit="1" customWidth="1"/>
    <col min="11506" max="11506" width="9" style="49" customWidth="1"/>
    <col min="11507" max="11507" width="10.6640625" style="49" customWidth="1"/>
    <col min="11508" max="11508" width="16.33203125" style="49" bestFit="1" customWidth="1"/>
    <col min="11509" max="11509" width="13.6640625" style="49" customWidth="1"/>
    <col min="11510" max="11514" width="15.109375" style="49"/>
    <col min="11515" max="11515" width="16.33203125" style="49" bestFit="1" customWidth="1"/>
    <col min="11516" max="11518" width="15.109375" style="49"/>
    <col min="11519" max="11519" width="15.6640625" style="49" bestFit="1" customWidth="1"/>
    <col min="11520" max="11759" width="15.109375" style="49"/>
    <col min="11760" max="11760" width="13.88671875" style="49" customWidth="1"/>
    <col min="11761" max="11761" width="47.109375" style="49" bestFit="1" customWidth="1"/>
    <col min="11762" max="11762" width="9" style="49" customWidth="1"/>
    <col min="11763" max="11763" width="10.6640625" style="49" customWidth="1"/>
    <col min="11764" max="11764" width="16.33203125" style="49" bestFit="1" customWidth="1"/>
    <col min="11765" max="11765" width="13.6640625" style="49" customWidth="1"/>
    <col min="11766" max="11770" width="15.109375" style="49"/>
    <col min="11771" max="11771" width="16.33203125" style="49" bestFit="1" customWidth="1"/>
    <col min="11772" max="11774" width="15.109375" style="49"/>
    <col min="11775" max="11775" width="15.6640625" style="49" bestFit="1" customWidth="1"/>
    <col min="11776" max="12015" width="15.109375" style="49"/>
    <col min="12016" max="12016" width="13.88671875" style="49" customWidth="1"/>
    <col min="12017" max="12017" width="47.109375" style="49" bestFit="1" customWidth="1"/>
    <col min="12018" max="12018" width="9" style="49" customWidth="1"/>
    <col min="12019" max="12019" width="10.6640625" style="49" customWidth="1"/>
    <col min="12020" max="12020" width="16.33203125" style="49" bestFit="1" customWidth="1"/>
    <col min="12021" max="12021" width="13.6640625" style="49" customWidth="1"/>
    <col min="12022" max="12026" width="15.109375" style="49"/>
    <col min="12027" max="12027" width="16.33203125" style="49" bestFit="1" customWidth="1"/>
    <col min="12028" max="12030" width="15.109375" style="49"/>
    <col min="12031" max="12031" width="15.6640625" style="49" bestFit="1" customWidth="1"/>
    <col min="12032" max="12271" width="15.109375" style="49"/>
    <col min="12272" max="12272" width="13.88671875" style="49" customWidth="1"/>
    <col min="12273" max="12273" width="47.109375" style="49" bestFit="1" customWidth="1"/>
    <col min="12274" max="12274" width="9" style="49" customWidth="1"/>
    <col min="12275" max="12275" width="10.6640625" style="49" customWidth="1"/>
    <col min="12276" max="12276" width="16.33203125" style="49" bestFit="1" customWidth="1"/>
    <col min="12277" max="12277" width="13.6640625" style="49" customWidth="1"/>
    <col min="12278" max="12282" width="15.109375" style="49"/>
    <col min="12283" max="12283" width="16.33203125" style="49" bestFit="1" customWidth="1"/>
    <col min="12284" max="12286" width="15.109375" style="49"/>
    <col min="12287" max="12287" width="15.6640625" style="49" bestFit="1" customWidth="1"/>
    <col min="12288" max="12527" width="15.109375" style="49"/>
    <col min="12528" max="12528" width="13.88671875" style="49" customWidth="1"/>
    <col min="12529" max="12529" width="47.109375" style="49" bestFit="1" customWidth="1"/>
    <col min="12530" max="12530" width="9" style="49" customWidth="1"/>
    <col min="12531" max="12531" width="10.6640625" style="49" customWidth="1"/>
    <col min="12532" max="12532" width="16.33203125" style="49" bestFit="1" customWidth="1"/>
    <col min="12533" max="12533" width="13.6640625" style="49" customWidth="1"/>
    <col min="12534" max="12538" width="15.109375" style="49"/>
    <col min="12539" max="12539" width="16.33203125" style="49" bestFit="1" customWidth="1"/>
    <col min="12540" max="12542" width="15.109375" style="49"/>
    <col min="12543" max="12543" width="15.6640625" style="49" bestFit="1" customWidth="1"/>
    <col min="12544" max="12783" width="15.109375" style="49"/>
    <col min="12784" max="12784" width="13.88671875" style="49" customWidth="1"/>
    <col min="12785" max="12785" width="47.109375" style="49" bestFit="1" customWidth="1"/>
    <col min="12786" max="12786" width="9" style="49" customWidth="1"/>
    <col min="12787" max="12787" width="10.6640625" style="49" customWidth="1"/>
    <col min="12788" max="12788" width="16.33203125" style="49" bestFit="1" customWidth="1"/>
    <col min="12789" max="12789" width="13.6640625" style="49" customWidth="1"/>
    <col min="12790" max="12794" width="15.109375" style="49"/>
    <col min="12795" max="12795" width="16.33203125" style="49" bestFit="1" customWidth="1"/>
    <col min="12796" max="12798" width="15.109375" style="49"/>
    <col min="12799" max="12799" width="15.6640625" style="49" bestFit="1" customWidth="1"/>
    <col min="12800" max="13039" width="15.109375" style="49"/>
    <col min="13040" max="13040" width="13.88671875" style="49" customWidth="1"/>
    <col min="13041" max="13041" width="47.109375" style="49" bestFit="1" customWidth="1"/>
    <col min="13042" max="13042" width="9" style="49" customWidth="1"/>
    <col min="13043" max="13043" width="10.6640625" style="49" customWidth="1"/>
    <col min="13044" max="13044" width="16.33203125" style="49" bestFit="1" customWidth="1"/>
    <col min="13045" max="13045" width="13.6640625" style="49" customWidth="1"/>
    <col min="13046" max="13050" width="15.109375" style="49"/>
    <col min="13051" max="13051" width="16.33203125" style="49" bestFit="1" customWidth="1"/>
    <col min="13052" max="13054" width="15.109375" style="49"/>
    <col min="13055" max="13055" width="15.6640625" style="49" bestFit="1" customWidth="1"/>
    <col min="13056" max="13295" width="15.109375" style="49"/>
    <col min="13296" max="13296" width="13.88671875" style="49" customWidth="1"/>
    <col min="13297" max="13297" width="47.109375" style="49" bestFit="1" customWidth="1"/>
    <col min="13298" max="13298" width="9" style="49" customWidth="1"/>
    <col min="13299" max="13299" width="10.6640625" style="49" customWidth="1"/>
    <col min="13300" max="13300" width="16.33203125" style="49" bestFit="1" customWidth="1"/>
    <col min="13301" max="13301" width="13.6640625" style="49" customWidth="1"/>
    <col min="13302" max="13306" width="15.109375" style="49"/>
    <col min="13307" max="13307" width="16.33203125" style="49" bestFit="1" customWidth="1"/>
    <col min="13308" max="13310" width="15.109375" style="49"/>
    <col min="13311" max="13311" width="15.6640625" style="49" bestFit="1" customWidth="1"/>
    <col min="13312" max="13551" width="15.109375" style="49"/>
    <col min="13552" max="13552" width="13.88671875" style="49" customWidth="1"/>
    <col min="13553" max="13553" width="47.109375" style="49" bestFit="1" customWidth="1"/>
    <col min="13554" max="13554" width="9" style="49" customWidth="1"/>
    <col min="13555" max="13555" width="10.6640625" style="49" customWidth="1"/>
    <col min="13556" max="13556" width="16.33203125" style="49" bestFit="1" customWidth="1"/>
    <col min="13557" max="13557" width="13.6640625" style="49" customWidth="1"/>
    <col min="13558" max="13562" width="15.109375" style="49"/>
    <col min="13563" max="13563" width="16.33203125" style="49" bestFit="1" customWidth="1"/>
    <col min="13564" max="13566" width="15.109375" style="49"/>
    <col min="13567" max="13567" width="15.6640625" style="49" bestFit="1" customWidth="1"/>
    <col min="13568" max="13807" width="15.109375" style="49"/>
    <col min="13808" max="13808" width="13.88671875" style="49" customWidth="1"/>
    <col min="13809" max="13809" width="47.109375" style="49" bestFit="1" customWidth="1"/>
    <col min="13810" max="13810" width="9" style="49" customWidth="1"/>
    <col min="13811" max="13811" width="10.6640625" style="49" customWidth="1"/>
    <col min="13812" max="13812" width="16.33203125" style="49" bestFit="1" customWidth="1"/>
    <col min="13813" max="13813" width="13.6640625" style="49" customWidth="1"/>
    <col min="13814" max="13818" width="15.109375" style="49"/>
    <col min="13819" max="13819" width="16.33203125" style="49" bestFit="1" customWidth="1"/>
    <col min="13820" max="13822" width="15.109375" style="49"/>
    <col min="13823" max="13823" width="15.6640625" style="49" bestFit="1" customWidth="1"/>
    <col min="13824" max="14063" width="15.109375" style="49"/>
    <col min="14064" max="14064" width="13.88671875" style="49" customWidth="1"/>
    <col min="14065" max="14065" width="47.109375" style="49" bestFit="1" customWidth="1"/>
    <col min="14066" max="14066" width="9" style="49" customWidth="1"/>
    <col min="14067" max="14067" width="10.6640625" style="49" customWidth="1"/>
    <col min="14068" max="14068" width="16.33203125" style="49" bestFit="1" customWidth="1"/>
    <col min="14069" max="14069" width="13.6640625" style="49" customWidth="1"/>
    <col min="14070" max="14074" width="15.109375" style="49"/>
    <col min="14075" max="14075" width="16.33203125" style="49" bestFit="1" customWidth="1"/>
    <col min="14076" max="14078" width="15.109375" style="49"/>
    <col min="14079" max="14079" width="15.6640625" style="49" bestFit="1" customWidth="1"/>
    <col min="14080" max="14319" width="15.109375" style="49"/>
    <col min="14320" max="14320" width="13.88671875" style="49" customWidth="1"/>
    <col min="14321" max="14321" width="47.109375" style="49" bestFit="1" customWidth="1"/>
    <col min="14322" max="14322" width="9" style="49" customWidth="1"/>
    <col min="14323" max="14323" width="10.6640625" style="49" customWidth="1"/>
    <col min="14324" max="14324" width="16.33203125" style="49" bestFit="1" customWidth="1"/>
    <col min="14325" max="14325" width="13.6640625" style="49" customWidth="1"/>
    <col min="14326" max="14330" width="15.109375" style="49"/>
    <col min="14331" max="14331" width="16.33203125" style="49" bestFit="1" customWidth="1"/>
    <col min="14332" max="14334" width="15.109375" style="49"/>
    <col min="14335" max="14335" width="15.6640625" style="49" bestFit="1" customWidth="1"/>
    <col min="14336" max="14575" width="15.109375" style="49"/>
    <col min="14576" max="14576" width="13.88671875" style="49" customWidth="1"/>
    <col min="14577" max="14577" width="47.109375" style="49" bestFit="1" customWidth="1"/>
    <col min="14578" max="14578" width="9" style="49" customWidth="1"/>
    <col min="14579" max="14579" width="10.6640625" style="49" customWidth="1"/>
    <col min="14580" max="14580" width="16.33203125" style="49" bestFit="1" customWidth="1"/>
    <col min="14581" max="14581" width="13.6640625" style="49" customWidth="1"/>
    <col min="14582" max="14586" width="15.109375" style="49"/>
    <col min="14587" max="14587" width="16.33203125" style="49" bestFit="1" customWidth="1"/>
    <col min="14588" max="14590" width="15.109375" style="49"/>
    <col min="14591" max="14591" width="15.6640625" style="49" bestFit="1" customWidth="1"/>
    <col min="14592" max="14831" width="15.109375" style="49"/>
    <col min="14832" max="14832" width="13.88671875" style="49" customWidth="1"/>
    <col min="14833" max="14833" width="47.109375" style="49" bestFit="1" customWidth="1"/>
    <col min="14834" max="14834" width="9" style="49" customWidth="1"/>
    <col min="14835" max="14835" width="10.6640625" style="49" customWidth="1"/>
    <col min="14836" max="14836" width="16.33203125" style="49" bestFit="1" customWidth="1"/>
    <col min="14837" max="14837" width="13.6640625" style="49" customWidth="1"/>
    <col min="14838" max="14842" width="15.109375" style="49"/>
    <col min="14843" max="14843" width="16.33203125" style="49" bestFit="1" customWidth="1"/>
    <col min="14844" max="14846" width="15.109375" style="49"/>
    <col min="14847" max="14847" width="15.6640625" style="49" bestFit="1" customWidth="1"/>
    <col min="14848" max="15087" width="15.109375" style="49"/>
    <col min="15088" max="15088" width="13.88671875" style="49" customWidth="1"/>
    <col min="15089" max="15089" width="47.109375" style="49" bestFit="1" customWidth="1"/>
    <col min="15090" max="15090" width="9" style="49" customWidth="1"/>
    <col min="15091" max="15091" width="10.6640625" style="49" customWidth="1"/>
    <col min="15092" max="15092" width="16.33203125" style="49" bestFit="1" customWidth="1"/>
    <col min="15093" max="15093" width="13.6640625" style="49" customWidth="1"/>
    <col min="15094" max="15098" width="15.109375" style="49"/>
    <col min="15099" max="15099" width="16.33203125" style="49" bestFit="1" customWidth="1"/>
    <col min="15100" max="15102" width="15.109375" style="49"/>
    <col min="15103" max="15103" width="15.6640625" style="49" bestFit="1" customWidth="1"/>
    <col min="15104" max="15343" width="15.109375" style="49"/>
    <col min="15344" max="15344" width="13.88671875" style="49" customWidth="1"/>
    <col min="15345" max="15345" width="47.109375" style="49" bestFit="1" customWidth="1"/>
    <col min="15346" max="15346" width="9" style="49" customWidth="1"/>
    <col min="15347" max="15347" width="10.6640625" style="49" customWidth="1"/>
    <col min="15348" max="15348" width="16.33203125" style="49" bestFit="1" customWidth="1"/>
    <col min="15349" max="15349" width="13.6640625" style="49" customWidth="1"/>
    <col min="15350" max="15354" width="15.109375" style="49"/>
    <col min="15355" max="15355" width="16.33203125" style="49" bestFit="1" customWidth="1"/>
    <col min="15356" max="15358" width="15.109375" style="49"/>
    <col min="15359" max="15359" width="15.6640625" style="49" bestFit="1" customWidth="1"/>
    <col min="15360" max="15599" width="15.109375" style="49"/>
    <col min="15600" max="15600" width="13.88671875" style="49" customWidth="1"/>
    <col min="15601" max="15601" width="47.109375" style="49" bestFit="1" customWidth="1"/>
    <col min="15602" max="15602" width="9" style="49" customWidth="1"/>
    <col min="15603" max="15603" width="10.6640625" style="49" customWidth="1"/>
    <col min="15604" max="15604" width="16.33203125" style="49" bestFit="1" customWidth="1"/>
    <col min="15605" max="15605" width="13.6640625" style="49" customWidth="1"/>
    <col min="15606" max="15610" width="15.109375" style="49"/>
    <col min="15611" max="15611" width="16.33203125" style="49" bestFit="1" customWidth="1"/>
    <col min="15612" max="15614" width="15.109375" style="49"/>
    <col min="15615" max="15615" width="15.6640625" style="49" bestFit="1" customWidth="1"/>
    <col min="15616" max="15855" width="15.109375" style="49"/>
    <col min="15856" max="15856" width="13.88671875" style="49" customWidth="1"/>
    <col min="15857" max="15857" width="47.109375" style="49" bestFit="1" customWidth="1"/>
    <col min="15858" max="15858" width="9" style="49" customWidth="1"/>
    <col min="15859" max="15859" width="10.6640625" style="49" customWidth="1"/>
    <col min="15860" max="15860" width="16.33203125" style="49" bestFit="1" customWidth="1"/>
    <col min="15861" max="15861" width="13.6640625" style="49" customWidth="1"/>
    <col min="15862" max="15866" width="15.109375" style="49"/>
    <col min="15867" max="15867" width="16.33203125" style="49" bestFit="1" customWidth="1"/>
    <col min="15868" max="15870" width="15.109375" style="49"/>
    <col min="15871" max="15871" width="15.6640625" style="49" bestFit="1" customWidth="1"/>
    <col min="15872" max="16111" width="15.109375" style="49"/>
    <col min="16112" max="16112" width="13.88671875" style="49" customWidth="1"/>
    <col min="16113" max="16113" width="47.109375" style="49" bestFit="1" customWidth="1"/>
    <col min="16114" max="16114" width="9" style="49" customWidth="1"/>
    <col min="16115" max="16115" width="10.6640625" style="49" customWidth="1"/>
    <col min="16116" max="16116" width="16.33203125" style="49" bestFit="1" customWidth="1"/>
    <col min="16117" max="16117" width="13.6640625" style="49" customWidth="1"/>
    <col min="16118" max="16122" width="15.109375" style="49"/>
    <col min="16123" max="16123" width="16.33203125" style="49" bestFit="1" customWidth="1"/>
    <col min="16124" max="16126" width="15.109375" style="49"/>
    <col min="16127" max="16127" width="15.6640625" style="49" bestFit="1" customWidth="1"/>
    <col min="16128" max="16384" width="15.109375" style="49"/>
  </cols>
  <sheetData>
    <row r="1" spans="1:18" customFormat="1" ht="10.199999999999999" customHeight="1" x14ac:dyDescent="0.3">
      <c r="A1" s="246"/>
      <c r="B1" s="246"/>
      <c r="C1" s="252" t="s">
        <v>213</v>
      </c>
      <c r="D1" s="252"/>
      <c r="E1" s="252"/>
      <c r="F1" s="252"/>
      <c r="G1" s="252"/>
      <c r="H1" s="249" t="s">
        <v>214</v>
      </c>
      <c r="I1" s="249"/>
    </row>
    <row r="2" spans="1:18" s="42" customFormat="1" ht="13.2" customHeight="1" x14ac:dyDescent="0.3">
      <c r="A2" s="246"/>
      <c r="B2" s="246"/>
      <c r="C2" s="252"/>
      <c r="D2" s="252"/>
      <c r="E2" s="252"/>
      <c r="F2" s="252"/>
      <c r="G2" s="252"/>
      <c r="H2" s="250" t="s">
        <v>215</v>
      </c>
      <c r="I2" s="250"/>
      <c r="J2" s="46"/>
      <c r="K2" s="46"/>
      <c r="L2" s="46"/>
      <c r="M2" s="46"/>
      <c r="N2" s="46"/>
      <c r="O2" s="46"/>
      <c r="P2" s="46"/>
      <c r="Q2" s="46"/>
      <c r="R2" s="46"/>
    </row>
    <row r="3" spans="1:18" s="42" customFormat="1" ht="13.2" customHeight="1" x14ac:dyDescent="0.3">
      <c r="A3" s="246"/>
      <c r="B3" s="246"/>
      <c r="C3" s="253" t="s">
        <v>216</v>
      </c>
      <c r="D3" s="253"/>
      <c r="E3" s="253"/>
      <c r="F3" s="253"/>
      <c r="G3" s="253"/>
      <c r="H3" s="250" t="s">
        <v>217</v>
      </c>
      <c r="I3" s="250"/>
      <c r="J3" s="46"/>
      <c r="K3" s="46"/>
      <c r="L3" s="46"/>
      <c r="M3" s="46"/>
      <c r="N3" s="46"/>
      <c r="O3" s="46"/>
      <c r="P3" s="46"/>
      <c r="Q3" s="46"/>
      <c r="R3" s="46"/>
    </row>
    <row r="4" spans="1:18" s="42" customFormat="1" ht="13.5" customHeight="1" x14ac:dyDescent="0.3">
      <c r="A4" s="246"/>
      <c r="B4" s="246"/>
      <c r="C4" s="253"/>
      <c r="D4" s="253"/>
      <c r="E4" s="253"/>
      <c r="F4" s="253"/>
      <c r="G4" s="253"/>
      <c r="H4" s="251" t="s">
        <v>318</v>
      </c>
      <c r="I4" s="251"/>
      <c r="J4" s="46"/>
      <c r="K4" s="46"/>
      <c r="L4" s="46"/>
      <c r="M4" s="46"/>
      <c r="N4" s="46"/>
      <c r="O4" s="46"/>
      <c r="P4" s="46"/>
      <c r="Q4" s="46"/>
      <c r="R4" s="46"/>
    </row>
    <row r="5" spans="1:18" s="42" customFormat="1" ht="13.2" x14ac:dyDescent="0.3">
      <c r="C5" s="225"/>
      <c r="D5" s="225"/>
      <c r="E5" s="225"/>
      <c r="F5" s="225"/>
      <c r="G5" s="225"/>
      <c r="H5" s="225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s="42" customFormat="1" ht="13.2" x14ac:dyDescent="0.3">
      <c r="A6" s="79" t="s">
        <v>220</v>
      </c>
      <c r="C6" s="80" t="str">
        <f>+Resumen!C11</f>
        <v>PLAN INTEGRAL PARA EL CONTROL DE INUNDACIONES Y MOVIMIENTO DE MASA DE LAS CUENCAS DE LOS RIOS VIRÚ Y CHICAMA - DEPARTAMENTO DE LA LIBERTAD (PAQUETE 9 R-06)</v>
      </c>
      <c r="D6" s="81"/>
      <c r="E6" s="81"/>
      <c r="F6" s="81"/>
      <c r="G6" s="81"/>
      <c r="H6" s="81"/>
      <c r="I6" s="69"/>
      <c r="J6" s="69"/>
    </row>
    <row r="7" spans="1:18" s="42" customFormat="1" ht="13.2" x14ac:dyDescent="0.3">
      <c r="A7" s="79" t="s">
        <v>222</v>
      </c>
      <c r="C7" s="80" t="str">
        <f>+Resumen!C16</f>
        <v>CHICAMA</v>
      </c>
      <c r="D7" s="81"/>
      <c r="E7" s="81"/>
      <c r="F7" s="81"/>
      <c r="G7" s="81"/>
      <c r="H7" s="81"/>
      <c r="I7" s="69"/>
      <c r="J7" s="69"/>
    </row>
    <row r="8" spans="1:18" s="43" customFormat="1" ht="15" customHeight="1" x14ac:dyDescent="0.25">
      <c r="A8" s="82" t="s">
        <v>245</v>
      </c>
      <c r="C8" s="80" t="s">
        <v>476</v>
      </c>
      <c r="D8" s="83"/>
      <c r="E8" s="83"/>
      <c r="F8" s="84"/>
      <c r="G8" s="84"/>
      <c r="H8" s="83"/>
      <c r="I8" s="44"/>
    </row>
    <row r="9" spans="1:18" s="45" customFormat="1" ht="13.2" customHeight="1" x14ac:dyDescent="0.3">
      <c r="A9" s="247" t="s">
        <v>246</v>
      </c>
      <c r="B9" s="247"/>
      <c r="C9" s="248" t="str">
        <f>+Resumen!C14</f>
        <v>1C "CONTRATACIÓN DE OPERADOR DE CANTERAS DE ROCA - RIO CHICAMA"</v>
      </c>
      <c r="D9" s="248"/>
      <c r="E9" s="248"/>
      <c r="F9" s="85"/>
      <c r="G9" s="85"/>
      <c r="H9" s="85"/>
    </row>
    <row r="10" spans="1:18" s="45" customFormat="1" ht="15" customHeight="1" x14ac:dyDescent="0.3">
      <c r="A10" s="247"/>
      <c r="B10" s="247"/>
      <c r="C10" s="248"/>
      <c r="D10" s="248"/>
      <c r="E10" s="248"/>
      <c r="I10" s="48"/>
      <c r="J10" s="48"/>
      <c r="K10" s="48"/>
      <c r="L10" s="48"/>
      <c r="M10" s="48"/>
      <c r="N10" s="48"/>
      <c r="O10" s="48"/>
      <c r="P10" s="48"/>
      <c r="Q10" s="48"/>
      <c r="R10" s="48"/>
    </row>
    <row r="11" spans="1:18" customFormat="1" ht="14.4" x14ac:dyDescent="0.3">
      <c r="A11" s="79" t="s">
        <v>247</v>
      </c>
      <c r="B11" s="86" t="s">
        <v>248</v>
      </c>
      <c r="C11" s="77"/>
      <c r="D11" s="77"/>
      <c r="E11" s="78"/>
      <c r="F11" s="78"/>
      <c r="G11" s="77"/>
      <c r="H11" s="78"/>
    </row>
    <row r="12" spans="1:18" customFormat="1" ht="14.4" x14ac:dyDescent="0.3">
      <c r="A12" s="79"/>
      <c r="B12" s="86"/>
      <c r="C12" s="227" t="s">
        <v>319</v>
      </c>
      <c r="D12" s="227"/>
      <c r="E12" s="227"/>
      <c r="F12" s="227"/>
      <c r="G12" s="227"/>
      <c r="H12" s="227"/>
    </row>
    <row r="13" spans="1:18" x14ac:dyDescent="0.2">
      <c r="A13" s="50"/>
      <c r="B13" s="50"/>
      <c r="C13" s="50"/>
      <c r="D13" s="50"/>
      <c r="E13" s="50"/>
      <c r="F13" s="50"/>
      <c r="G13" s="50"/>
      <c r="H13" s="50"/>
    </row>
    <row r="14" spans="1:18" s="55" customFormat="1" ht="14.7" customHeight="1" x14ac:dyDescent="0.3">
      <c r="A14" s="142"/>
      <c r="B14" s="142"/>
      <c r="C14" s="143" t="s">
        <v>320</v>
      </c>
      <c r="D14" s="142"/>
      <c r="E14" s="142"/>
      <c r="F14" s="142"/>
      <c r="G14" s="142"/>
      <c r="H14" s="144" t="s">
        <v>321</v>
      </c>
      <c r="I14" s="145">
        <f>+'Costo Directo'!G94</f>
        <v>0</v>
      </c>
    </row>
    <row r="15" spans="1:18" s="55" customFormat="1" ht="14.7" customHeight="1" x14ac:dyDescent="0.25">
      <c r="A15" s="146"/>
      <c r="B15" s="146"/>
      <c r="C15" s="146"/>
      <c r="D15" s="146"/>
      <c r="E15" s="146"/>
      <c r="F15" s="146"/>
      <c r="G15" s="146"/>
      <c r="H15" s="146"/>
      <c r="I15" s="147"/>
    </row>
    <row r="16" spans="1:18" s="55" customFormat="1" ht="14.7" customHeight="1" x14ac:dyDescent="0.25">
      <c r="A16" s="147" t="s">
        <v>359</v>
      </c>
      <c r="B16" s="147"/>
      <c r="C16" s="148" t="s">
        <v>322</v>
      </c>
      <c r="D16" s="148"/>
      <c r="E16" s="148"/>
      <c r="F16" s="148"/>
      <c r="G16" s="148"/>
      <c r="H16" s="148"/>
      <c r="I16" s="148"/>
    </row>
    <row r="17" spans="1:9" s="55" customFormat="1" ht="20.399999999999999" customHeight="1" x14ac:dyDescent="0.3">
      <c r="A17" s="144" t="s">
        <v>250</v>
      </c>
      <c r="B17" s="243" t="s">
        <v>251</v>
      </c>
      <c r="C17" s="244"/>
      <c r="D17" s="144" t="s">
        <v>252</v>
      </c>
      <c r="E17" s="144" t="s">
        <v>360</v>
      </c>
      <c r="F17" s="144" t="s">
        <v>324</v>
      </c>
      <c r="G17" s="144" t="s">
        <v>325</v>
      </c>
      <c r="H17" s="144" t="s">
        <v>326</v>
      </c>
      <c r="I17" s="144" t="s">
        <v>327</v>
      </c>
    </row>
    <row r="18" spans="1:9" s="55" customFormat="1" ht="14.7" customHeight="1" x14ac:dyDescent="0.3">
      <c r="A18" s="149"/>
      <c r="B18" s="150" t="s">
        <v>408</v>
      </c>
      <c r="C18" s="151"/>
      <c r="D18" s="152" t="s">
        <v>265</v>
      </c>
      <c r="E18" s="149"/>
      <c r="F18" s="153"/>
      <c r="G18" s="149"/>
      <c r="H18" s="154"/>
      <c r="I18" s="155">
        <f>ROUND(F18*G18*H18,2)</f>
        <v>0</v>
      </c>
    </row>
    <row r="19" spans="1:9" s="55" customFormat="1" ht="14.7" customHeight="1" x14ac:dyDescent="0.3">
      <c r="A19" s="149"/>
      <c r="B19" s="150" t="s">
        <v>409</v>
      </c>
      <c r="C19" s="151"/>
      <c r="D19" s="152" t="s">
        <v>265</v>
      </c>
      <c r="E19" s="149"/>
      <c r="F19" s="153"/>
      <c r="G19" s="149"/>
      <c r="H19" s="154"/>
      <c r="I19" s="155">
        <f t="shared" ref="I19:I28" si="0">ROUND(F19*G19*H19,2)</f>
        <v>0</v>
      </c>
    </row>
    <row r="20" spans="1:9" s="55" customFormat="1" ht="14.7" customHeight="1" x14ac:dyDescent="0.3">
      <c r="A20" s="149"/>
      <c r="B20" s="150" t="s">
        <v>410</v>
      </c>
      <c r="C20" s="151"/>
      <c r="D20" s="152" t="s">
        <v>265</v>
      </c>
      <c r="E20" s="149"/>
      <c r="F20" s="153"/>
      <c r="G20" s="149"/>
      <c r="H20" s="154"/>
      <c r="I20" s="155">
        <f t="shared" si="0"/>
        <v>0</v>
      </c>
    </row>
    <row r="21" spans="1:9" s="55" customFormat="1" ht="14.7" customHeight="1" x14ac:dyDescent="0.3">
      <c r="A21" s="149"/>
      <c r="B21" s="150" t="s">
        <v>411</v>
      </c>
      <c r="C21" s="151"/>
      <c r="D21" s="152" t="s">
        <v>265</v>
      </c>
      <c r="E21" s="149"/>
      <c r="F21" s="153"/>
      <c r="G21" s="149"/>
      <c r="H21" s="154"/>
      <c r="I21" s="155">
        <f t="shared" si="0"/>
        <v>0</v>
      </c>
    </row>
    <row r="22" spans="1:9" s="55" customFormat="1" ht="14.7" customHeight="1" x14ac:dyDescent="0.3">
      <c r="A22" s="149"/>
      <c r="B22" s="150" t="s">
        <v>412</v>
      </c>
      <c r="C22" s="151"/>
      <c r="D22" s="152" t="s">
        <v>265</v>
      </c>
      <c r="E22" s="149"/>
      <c r="F22" s="153"/>
      <c r="G22" s="149"/>
      <c r="H22" s="154"/>
      <c r="I22" s="155">
        <f t="shared" si="0"/>
        <v>0</v>
      </c>
    </row>
    <row r="23" spans="1:9" s="55" customFormat="1" ht="14.7" customHeight="1" x14ac:dyDescent="0.3">
      <c r="A23" s="149"/>
      <c r="B23" s="150" t="s">
        <v>413</v>
      </c>
      <c r="C23" s="151"/>
      <c r="D23" s="152" t="s">
        <v>265</v>
      </c>
      <c r="E23" s="149"/>
      <c r="F23" s="153"/>
      <c r="G23" s="149"/>
      <c r="H23" s="154"/>
      <c r="I23" s="155">
        <f t="shared" si="0"/>
        <v>0</v>
      </c>
    </row>
    <row r="24" spans="1:9" s="55" customFormat="1" ht="14.7" customHeight="1" x14ac:dyDescent="0.3">
      <c r="A24" s="149"/>
      <c r="B24" s="150" t="s">
        <v>414</v>
      </c>
      <c r="C24" s="151"/>
      <c r="D24" s="152" t="s">
        <v>265</v>
      </c>
      <c r="E24" s="149"/>
      <c r="F24" s="153"/>
      <c r="G24" s="149"/>
      <c r="H24" s="154"/>
      <c r="I24" s="155">
        <f t="shared" si="0"/>
        <v>0</v>
      </c>
    </row>
    <row r="25" spans="1:9" s="55" customFormat="1" ht="14.7" customHeight="1" x14ac:dyDescent="0.3">
      <c r="A25" s="149"/>
      <c r="B25" s="150" t="s">
        <v>415</v>
      </c>
      <c r="C25" s="151"/>
      <c r="D25" s="152" t="s">
        <v>265</v>
      </c>
      <c r="E25" s="149"/>
      <c r="F25" s="153"/>
      <c r="G25" s="149"/>
      <c r="H25" s="154"/>
      <c r="I25" s="155">
        <f t="shared" si="0"/>
        <v>0</v>
      </c>
    </row>
    <row r="26" spans="1:9" s="55" customFormat="1" ht="14.7" customHeight="1" x14ac:dyDescent="0.3">
      <c r="A26" s="149"/>
      <c r="B26" s="150" t="s">
        <v>416</v>
      </c>
      <c r="C26" s="151"/>
      <c r="D26" s="152" t="s">
        <v>265</v>
      </c>
      <c r="E26" s="149"/>
      <c r="F26" s="153"/>
      <c r="G26" s="149"/>
      <c r="H26" s="154"/>
      <c r="I26" s="155">
        <f t="shared" si="0"/>
        <v>0</v>
      </c>
    </row>
    <row r="27" spans="1:9" s="55" customFormat="1" ht="14.7" customHeight="1" x14ac:dyDescent="0.3">
      <c r="A27" s="149"/>
      <c r="B27" s="150" t="s">
        <v>417</v>
      </c>
      <c r="C27" s="156"/>
      <c r="D27" s="157" t="s">
        <v>265</v>
      </c>
      <c r="E27" s="149"/>
      <c r="F27" s="153"/>
      <c r="G27" s="149"/>
      <c r="H27" s="154"/>
      <c r="I27" s="155">
        <f t="shared" si="0"/>
        <v>0</v>
      </c>
    </row>
    <row r="28" spans="1:9" s="55" customFormat="1" ht="14.7" customHeight="1" x14ac:dyDescent="0.3">
      <c r="A28" s="149"/>
      <c r="B28" s="158" t="s">
        <v>418</v>
      </c>
      <c r="C28" s="156"/>
      <c r="D28" s="152" t="s">
        <v>265</v>
      </c>
      <c r="E28" s="149"/>
      <c r="F28" s="153"/>
      <c r="G28" s="149"/>
      <c r="H28" s="155"/>
      <c r="I28" s="155">
        <f t="shared" si="0"/>
        <v>0</v>
      </c>
    </row>
    <row r="29" spans="1:9" s="55" customFormat="1" ht="14.7" customHeight="1" x14ac:dyDescent="0.3">
      <c r="A29" s="149"/>
      <c r="B29" s="158" t="s">
        <v>419</v>
      </c>
      <c r="C29" s="156"/>
      <c r="D29" s="157" t="s">
        <v>265</v>
      </c>
      <c r="E29" s="149"/>
      <c r="F29" s="153"/>
      <c r="G29" s="159"/>
      <c r="H29" s="155"/>
      <c r="I29" s="155">
        <f>ROUND(E29*F29*G29*H29,2)</f>
        <v>0</v>
      </c>
    </row>
    <row r="30" spans="1:9" s="55" customFormat="1" ht="14.7" customHeight="1" x14ac:dyDescent="0.3">
      <c r="A30" s="149"/>
      <c r="B30" s="158" t="s">
        <v>361</v>
      </c>
      <c r="C30" s="156"/>
      <c r="D30" s="157" t="s">
        <v>362</v>
      </c>
      <c r="E30" s="149"/>
      <c r="F30" s="153"/>
      <c r="G30" s="159"/>
      <c r="H30" s="155"/>
      <c r="I30" s="155">
        <f t="shared" ref="I30:I51" si="1">ROUND(E30*F30*G30*H30,2)</f>
        <v>0</v>
      </c>
    </row>
    <row r="31" spans="1:9" s="55" customFormat="1" ht="14.7" customHeight="1" x14ac:dyDescent="0.3">
      <c r="A31" s="160"/>
      <c r="B31" s="158" t="s">
        <v>363</v>
      </c>
      <c r="C31" s="156"/>
      <c r="D31" s="157" t="s">
        <v>265</v>
      </c>
      <c r="E31" s="159"/>
      <c r="F31" s="153"/>
      <c r="G31" s="159"/>
      <c r="H31" s="155"/>
      <c r="I31" s="155">
        <f t="shared" si="1"/>
        <v>0</v>
      </c>
    </row>
    <row r="32" spans="1:9" s="55" customFormat="1" ht="14.7" customHeight="1" x14ac:dyDescent="0.3">
      <c r="A32" s="160"/>
      <c r="B32" s="158" t="s">
        <v>420</v>
      </c>
      <c r="C32" s="156"/>
      <c r="D32" s="157" t="s">
        <v>265</v>
      </c>
      <c r="E32" s="159"/>
      <c r="F32" s="153"/>
      <c r="G32" s="159"/>
      <c r="H32" s="155"/>
      <c r="I32" s="155">
        <f t="shared" si="1"/>
        <v>0</v>
      </c>
    </row>
    <row r="33" spans="1:9" s="55" customFormat="1" ht="14.7" customHeight="1" x14ac:dyDescent="0.3">
      <c r="A33" s="160"/>
      <c r="B33" s="158" t="s">
        <v>328</v>
      </c>
      <c r="C33" s="156"/>
      <c r="D33" s="157" t="s">
        <v>329</v>
      </c>
      <c r="E33" s="159"/>
      <c r="F33" s="153"/>
      <c r="G33" s="159"/>
      <c r="H33" s="155"/>
      <c r="I33" s="155">
        <f>ROUND(E33*F33*G33*H33,2)</f>
        <v>0</v>
      </c>
    </row>
    <row r="34" spans="1:9" s="55" customFormat="1" ht="14.7" customHeight="1" x14ac:dyDescent="0.3">
      <c r="A34" s="160"/>
      <c r="B34" s="150" t="s">
        <v>364</v>
      </c>
      <c r="C34" s="156"/>
      <c r="D34" s="157" t="s">
        <v>329</v>
      </c>
      <c r="E34" s="159"/>
      <c r="F34" s="153"/>
      <c r="G34" s="159"/>
      <c r="H34" s="155"/>
      <c r="I34" s="155">
        <f t="shared" si="1"/>
        <v>0</v>
      </c>
    </row>
    <row r="35" spans="1:9" s="55" customFormat="1" ht="14.7" customHeight="1" x14ac:dyDescent="0.3">
      <c r="A35" s="160"/>
      <c r="B35" s="150" t="s">
        <v>365</v>
      </c>
      <c r="C35" s="156"/>
      <c r="D35" s="157" t="s">
        <v>329</v>
      </c>
      <c r="E35" s="159"/>
      <c r="F35" s="153"/>
      <c r="G35" s="159"/>
      <c r="H35" s="155"/>
      <c r="I35" s="155">
        <f t="shared" si="1"/>
        <v>0</v>
      </c>
    </row>
    <row r="36" spans="1:9" s="55" customFormat="1" ht="14.7" customHeight="1" x14ac:dyDescent="0.3">
      <c r="A36" s="160"/>
      <c r="B36" s="150" t="s">
        <v>331</v>
      </c>
      <c r="C36" s="151"/>
      <c r="D36" s="152" t="s">
        <v>252</v>
      </c>
      <c r="E36" s="149"/>
      <c r="F36" s="153"/>
      <c r="G36" s="149"/>
      <c r="H36" s="154"/>
      <c r="I36" s="155">
        <f t="shared" si="1"/>
        <v>0</v>
      </c>
    </row>
    <row r="37" spans="1:9" s="55" customFormat="1" ht="14.7" customHeight="1" x14ac:dyDescent="0.3">
      <c r="A37" s="160"/>
      <c r="B37" s="150" t="s">
        <v>366</v>
      </c>
      <c r="C37" s="151"/>
      <c r="D37" s="152" t="s">
        <v>252</v>
      </c>
      <c r="E37" s="149"/>
      <c r="F37" s="153"/>
      <c r="G37" s="149"/>
      <c r="H37" s="154"/>
      <c r="I37" s="155">
        <f t="shared" si="1"/>
        <v>0</v>
      </c>
    </row>
    <row r="38" spans="1:9" s="55" customFormat="1" ht="14.7" customHeight="1" x14ac:dyDescent="0.3">
      <c r="A38" s="149"/>
      <c r="B38" s="150" t="s">
        <v>333</v>
      </c>
      <c r="C38" s="151"/>
      <c r="D38" s="152" t="s">
        <v>265</v>
      </c>
      <c r="E38" s="149"/>
      <c r="F38" s="153"/>
      <c r="G38" s="149"/>
      <c r="H38" s="154"/>
      <c r="I38" s="155">
        <f t="shared" si="1"/>
        <v>0</v>
      </c>
    </row>
    <row r="39" spans="1:9" s="55" customFormat="1" ht="14.7" customHeight="1" x14ac:dyDescent="0.3">
      <c r="A39" s="149"/>
      <c r="B39" s="150" t="s">
        <v>367</v>
      </c>
      <c r="C39" s="151"/>
      <c r="D39" s="152" t="s">
        <v>265</v>
      </c>
      <c r="E39" s="149"/>
      <c r="F39" s="153"/>
      <c r="G39" s="149"/>
      <c r="H39" s="154"/>
      <c r="I39" s="155">
        <f>ROUND(E39*F39*G39*H39,2)</f>
        <v>0</v>
      </c>
    </row>
    <row r="40" spans="1:9" s="55" customFormat="1" ht="14.7" customHeight="1" x14ac:dyDescent="0.3">
      <c r="A40" s="149"/>
      <c r="B40" s="150" t="s">
        <v>368</v>
      </c>
      <c r="C40" s="151"/>
      <c r="D40" s="152" t="s">
        <v>265</v>
      </c>
      <c r="E40" s="149"/>
      <c r="F40" s="153"/>
      <c r="G40" s="149"/>
      <c r="H40" s="154"/>
      <c r="I40" s="155">
        <f t="shared" si="1"/>
        <v>0</v>
      </c>
    </row>
    <row r="41" spans="1:9" s="55" customFormat="1" ht="14.7" customHeight="1" x14ac:dyDescent="0.3">
      <c r="A41" s="149"/>
      <c r="B41" s="150" t="s">
        <v>369</v>
      </c>
      <c r="C41" s="151"/>
      <c r="D41" s="152" t="s">
        <v>265</v>
      </c>
      <c r="E41" s="149"/>
      <c r="F41" s="153"/>
      <c r="G41" s="149"/>
      <c r="H41" s="154"/>
      <c r="I41" s="155">
        <f t="shared" si="1"/>
        <v>0</v>
      </c>
    </row>
    <row r="42" spans="1:9" s="55" customFormat="1" ht="14.7" customHeight="1" x14ac:dyDescent="0.3">
      <c r="A42" s="149"/>
      <c r="B42" s="150" t="s">
        <v>370</v>
      </c>
      <c r="C42" s="151"/>
      <c r="D42" s="152" t="s">
        <v>371</v>
      </c>
      <c r="E42" s="149"/>
      <c r="F42" s="153"/>
      <c r="G42" s="149"/>
      <c r="H42" s="154"/>
      <c r="I42" s="155">
        <f t="shared" si="1"/>
        <v>0</v>
      </c>
    </row>
    <row r="43" spans="1:9" s="55" customFormat="1" ht="14.7" customHeight="1" x14ac:dyDescent="0.3">
      <c r="A43" s="149"/>
      <c r="B43" s="150" t="s">
        <v>372</v>
      </c>
      <c r="C43" s="151"/>
      <c r="D43" s="152" t="s">
        <v>371</v>
      </c>
      <c r="E43" s="149"/>
      <c r="F43" s="153"/>
      <c r="G43" s="149"/>
      <c r="H43" s="154"/>
      <c r="I43" s="155">
        <f t="shared" si="1"/>
        <v>0</v>
      </c>
    </row>
    <row r="44" spans="1:9" s="55" customFormat="1" ht="14.7" customHeight="1" x14ac:dyDescent="0.3">
      <c r="A44" s="149"/>
      <c r="B44" s="150" t="s">
        <v>373</v>
      </c>
      <c r="C44" s="151"/>
      <c r="D44" s="152" t="s">
        <v>374</v>
      </c>
      <c r="E44" s="149"/>
      <c r="F44" s="153"/>
      <c r="G44" s="149"/>
      <c r="H44" s="154"/>
      <c r="I44" s="155">
        <f t="shared" si="1"/>
        <v>0</v>
      </c>
    </row>
    <row r="45" spans="1:9" s="55" customFormat="1" ht="14.7" customHeight="1" x14ac:dyDescent="0.3">
      <c r="A45" s="149"/>
      <c r="B45" s="150" t="s">
        <v>335</v>
      </c>
      <c r="C45" s="151"/>
      <c r="D45" s="152" t="s">
        <v>375</v>
      </c>
      <c r="E45" s="149"/>
      <c r="F45" s="153"/>
      <c r="G45" s="149"/>
      <c r="H45" s="154"/>
      <c r="I45" s="155">
        <f t="shared" si="1"/>
        <v>0</v>
      </c>
    </row>
    <row r="46" spans="1:9" s="55" customFormat="1" ht="12" x14ac:dyDescent="0.3">
      <c r="A46" s="149"/>
      <c r="B46" s="150" t="s">
        <v>376</v>
      </c>
      <c r="C46" s="151"/>
      <c r="D46" s="152" t="s">
        <v>375</v>
      </c>
      <c r="E46" s="149"/>
      <c r="F46" s="153"/>
      <c r="G46" s="149"/>
      <c r="H46" s="154"/>
      <c r="I46" s="155">
        <f t="shared" si="1"/>
        <v>0</v>
      </c>
    </row>
    <row r="47" spans="1:9" s="55" customFormat="1" ht="12" x14ac:dyDescent="0.3">
      <c r="A47" s="149"/>
      <c r="B47" s="158" t="s">
        <v>421</v>
      </c>
      <c r="C47" s="156"/>
      <c r="D47" s="152" t="s">
        <v>265</v>
      </c>
      <c r="E47" s="149"/>
      <c r="F47" s="153"/>
      <c r="G47" s="149"/>
      <c r="H47" s="154"/>
      <c r="I47" s="155">
        <f t="shared" si="1"/>
        <v>0</v>
      </c>
    </row>
    <row r="48" spans="1:9" s="54" customFormat="1" ht="11.25" customHeight="1" x14ac:dyDescent="0.25">
      <c r="A48" s="149"/>
      <c r="B48" s="158" t="s">
        <v>422</v>
      </c>
      <c r="C48" s="156"/>
      <c r="D48" s="152" t="s">
        <v>265</v>
      </c>
      <c r="E48" s="149"/>
      <c r="F48" s="153"/>
      <c r="G48" s="149"/>
      <c r="H48" s="154"/>
      <c r="I48" s="155">
        <f t="shared" si="1"/>
        <v>0</v>
      </c>
    </row>
    <row r="49" spans="1:9" s="53" customFormat="1" ht="14.7" customHeight="1" x14ac:dyDescent="0.3">
      <c r="A49" s="149"/>
      <c r="B49" s="158" t="s">
        <v>423</v>
      </c>
      <c r="C49" s="156"/>
      <c r="D49" s="152" t="s">
        <v>265</v>
      </c>
      <c r="E49" s="149"/>
      <c r="F49" s="153"/>
      <c r="G49" s="149"/>
      <c r="H49" s="154"/>
      <c r="I49" s="155">
        <f t="shared" si="1"/>
        <v>0</v>
      </c>
    </row>
    <row r="50" spans="1:9" s="55" customFormat="1" ht="14.7" customHeight="1" x14ac:dyDescent="0.3">
      <c r="A50" s="149"/>
      <c r="B50" s="158" t="s">
        <v>424</v>
      </c>
      <c r="C50" s="156"/>
      <c r="D50" s="152" t="s">
        <v>265</v>
      </c>
      <c r="E50" s="149"/>
      <c r="F50" s="153"/>
      <c r="G50" s="149"/>
      <c r="H50" s="154"/>
      <c r="I50" s="155">
        <f t="shared" si="1"/>
        <v>0</v>
      </c>
    </row>
    <row r="51" spans="1:9" s="55" customFormat="1" ht="14.7" customHeight="1" x14ac:dyDescent="0.3">
      <c r="A51" s="149"/>
      <c r="B51" s="158" t="s">
        <v>425</v>
      </c>
      <c r="C51" s="156"/>
      <c r="D51" s="157" t="s">
        <v>265</v>
      </c>
      <c r="E51" s="149"/>
      <c r="F51" s="153"/>
      <c r="G51" s="149"/>
      <c r="H51" s="154"/>
      <c r="I51" s="155">
        <f t="shared" si="1"/>
        <v>0</v>
      </c>
    </row>
    <row r="52" spans="1:9" s="55" customFormat="1" ht="14.7" customHeight="1" x14ac:dyDescent="0.3">
      <c r="A52" s="161"/>
      <c r="B52" s="161"/>
      <c r="C52" s="161"/>
      <c r="D52" s="161"/>
      <c r="E52" s="161"/>
      <c r="F52" s="162"/>
      <c r="G52" s="142"/>
      <c r="H52" s="162" t="s">
        <v>336</v>
      </c>
      <c r="I52" s="163">
        <f>SUM(I18:I51)</f>
        <v>0</v>
      </c>
    </row>
    <row r="53" spans="1:9" s="55" customFormat="1" ht="14.7" customHeight="1" x14ac:dyDescent="0.3">
      <c r="A53" s="161"/>
      <c r="B53" s="161"/>
      <c r="C53" s="161"/>
      <c r="D53" s="161"/>
      <c r="E53" s="161"/>
      <c r="F53" s="161"/>
      <c r="G53" s="161"/>
      <c r="H53" s="161"/>
      <c r="I53" s="164"/>
    </row>
    <row r="54" spans="1:9" s="55" customFormat="1" ht="14.7" customHeight="1" x14ac:dyDescent="0.3">
      <c r="A54" s="165"/>
      <c r="B54" s="165"/>
      <c r="C54" s="148" t="s">
        <v>377</v>
      </c>
      <c r="D54" s="148"/>
      <c r="E54" s="148"/>
      <c r="F54" s="148"/>
      <c r="G54" s="148"/>
      <c r="H54" s="148"/>
      <c r="I54" s="148"/>
    </row>
    <row r="55" spans="1:9" s="55" customFormat="1" ht="14.7" customHeight="1" x14ac:dyDescent="0.3">
      <c r="A55" s="144" t="s">
        <v>250</v>
      </c>
      <c r="B55" s="243" t="s">
        <v>251</v>
      </c>
      <c r="C55" s="244"/>
      <c r="D55" s="144" t="s">
        <v>252</v>
      </c>
      <c r="E55" s="144" t="s">
        <v>323</v>
      </c>
      <c r="F55" s="144" t="s">
        <v>324</v>
      </c>
      <c r="G55" s="144" t="s">
        <v>325</v>
      </c>
      <c r="H55" s="144" t="s">
        <v>326</v>
      </c>
      <c r="I55" s="144" t="s">
        <v>327</v>
      </c>
    </row>
    <row r="56" spans="1:9" s="55" customFormat="1" ht="14.7" customHeight="1" x14ac:dyDescent="0.3">
      <c r="A56" s="149"/>
      <c r="B56" s="150" t="s">
        <v>426</v>
      </c>
      <c r="C56" s="151"/>
      <c r="D56" s="152" t="s">
        <v>265</v>
      </c>
      <c r="E56" s="149"/>
      <c r="F56" s="153"/>
      <c r="G56" s="149"/>
      <c r="H56" s="154"/>
      <c r="I56" s="155">
        <f t="shared" ref="I56:I64" si="2">ROUND(F56*G56*H56,2)</f>
        <v>0</v>
      </c>
    </row>
    <row r="57" spans="1:9" s="55" customFormat="1" ht="14.7" customHeight="1" x14ac:dyDescent="0.3">
      <c r="A57" s="149"/>
      <c r="B57" s="158" t="s">
        <v>427</v>
      </c>
      <c r="C57" s="156"/>
      <c r="D57" s="152" t="s">
        <v>265</v>
      </c>
      <c r="E57" s="149"/>
      <c r="F57" s="153"/>
      <c r="G57" s="149"/>
      <c r="H57" s="154"/>
      <c r="I57" s="155">
        <f t="shared" si="2"/>
        <v>0</v>
      </c>
    </row>
    <row r="58" spans="1:9" s="55" customFormat="1" ht="14.7" customHeight="1" x14ac:dyDescent="0.3">
      <c r="A58" s="149"/>
      <c r="B58" s="158" t="s">
        <v>428</v>
      </c>
      <c r="C58" s="156"/>
      <c r="D58" s="152" t="s">
        <v>265</v>
      </c>
      <c r="E58" s="149"/>
      <c r="F58" s="153"/>
      <c r="G58" s="149"/>
      <c r="H58" s="154"/>
      <c r="I58" s="155">
        <f t="shared" si="2"/>
        <v>0</v>
      </c>
    </row>
    <row r="59" spans="1:9" s="55" customFormat="1" ht="14.7" customHeight="1" x14ac:dyDescent="0.3">
      <c r="A59" s="149"/>
      <c r="B59" s="158" t="s">
        <v>429</v>
      </c>
      <c r="C59" s="156"/>
      <c r="D59" s="152" t="s">
        <v>265</v>
      </c>
      <c r="E59" s="149"/>
      <c r="F59" s="153"/>
      <c r="G59" s="149"/>
      <c r="H59" s="154"/>
      <c r="I59" s="155">
        <f t="shared" si="2"/>
        <v>0</v>
      </c>
    </row>
    <row r="60" spans="1:9" s="55" customFormat="1" ht="14.7" customHeight="1" x14ac:dyDescent="0.3">
      <c r="A60" s="149"/>
      <c r="B60" s="158" t="s">
        <v>430</v>
      </c>
      <c r="C60" s="156"/>
      <c r="D60" s="152" t="s">
        <v>362</v>
      </c>
      <c r="E60" s="149"/>
      <c r="F60" s="153"/>
      <c r="G60" s="149"/>
      <c r="H60" s="154"/>
      <c r="I60" s="155">
        <f t="shared" si="2"/>
        <v>0</v>
      </c>
    </row>
    <row r="61" spans="1:9" s="55" customFormat="1" ht="14.7" customHeight="1" x14ac:dyDescent="0.3">
      <c r="A61" s="149"/>
      <c r="B61" s="158" t="s">
        <v>431</v>
      </c>
      <c r="C61" s="156"/>
      <c r="D61" s="152" t="s">
        <v>265</v>
      </c>
      <c r="E61" s="149"/>
      <c r="F61" s="153"/>
      <c r="G61" s="149"/>
      <c r="H61" s="154"/>
      <c r="I61" s="155">
        <f t="shared" si="2"/>
        <v>0</v>
      </c>
    </row>
    <row r="62" spans="1:9" s="55" customFormat="1" ht="14.7" customHeight="1" x14ac:dyDescent="0.3">
      <c r="A62" s="149"/>
      <c r="B62" s="158" t="s">
        <v>432</v>
      </c>
      <c r="C62" s="156"/>
      <c r="D62" s="152" t="s">
        <v>265</v>
      </c>
      <c r="E62" s="149"/>
      <c r="F62" s="153"/>
      <c r="G62" s="149"/>
      <c r="H62" s="154"/>
      <c r="I62" s="155">
        <f t="shared" si="2"/>
        <v>0</v>
      </c>
    </row>
    <row r="63" spans="1:9" s="55" customFormat="1" ht="14.7" customHeight="1" x14ac:dyDescent="0.3">
      <c r="A63" s="149"/>
      <c r="B63" s="158" t="s">
        <v>433</v>
      </c>
      <c r="C63" s="156"/>
      <c r="D63" s="152" t="s">
        <v>265</v>
      </c>
      <c r="E63" s="149"/>
      <c r="F63" s="153"/>
      <c r="G63" s="149"/>
      <c r="H63" s="154"/>
      <c r="I63" s="155">
        <f t="shared" si="2"/>
        <v>0</v>
      </c>
    </row>
    <row r="64" spans="1:9" s="55" customFormat="1" ht="14.7" customHeight="1" x14ac:dyDescent="0.3">
      <c r="A64" s="149"/>
      <c r="B64" s="158" t="s">
        <v>434</v>
      </c>
      <c r="C64" s="156"/>
      <c r="D64" s="152" t="s">
        <v>362</v>
      </c>
      <c r="E64" s="149"/>
      <c r="F64" s="153"/>
      <c r="G64" s="149"/>
      <c r="H64" s="154"/>
      <c r="I64" s="155">
        <f t="shared" si="2"/>
        <v>0</v>
      </c>
    </row>
    <row r="65" spans="1:9" s="55" customFormat="1" ht="14.7" customHeight="1" x14ac:dyDescent="0.3">
      <c r="A65" s="149"/>
      <c r="B65" s="158" t="s">
        <v>378</v>
      </c>
      <c r="C65" s="156"/>
      <c r="D65" s="157" t="s">
        <v>362</v>
      </c>
      <c r="E65" s="159"/>
      <c r="F65" s="153"/>
      <c r="G65" s="159"/>
      <c r="H65" s="155"/>
      <c r="I65" s="155">
        <f t="shared" ref="I65:I75" si="3">ROUND(E65*F65*G65*H65,2)</f>
        <v>0</v>
      </c>
    </row>
    <row r="66" spans="1:9" s="55" customFormat="1" ht="14.7" customHeight="1" x14ac:dyDescent="0.3">
      <c r="A66" s="149"/>
      <c r="B66" s="158" t="s">
        <v>328</v>
      </c>
      <c r="C66" s="156"/>
      <c r="D66" s="157" t="s">
        <v>329</v>
      </c>
      <c r="E66" s="159"/>
      <c r="F66" s="153"/>
      <c r="G66" s="159"/>
      <c r="H66" s="155"/>
      <c r="I66" s="155">
        <f t="shared" si="3"/>
        <v>0</v>
      </c>
    </row>
    <row r="67" spans="1:9" s="55" customFormat="1" ht="14.7" customHeight="1" x14ac:dyDescent="0.3">
      <c r="A67" s="149"/>
      <c r="B67" s="158" t="s">
        <v>330</v>
      </c>
      <c r="C67" s="156"/>
      <c r="D67" s="157" t="s">
        <v>329</v>
      </c>
      <c r="E67" s="159"/>
      <c r="F67" s="153"/>
      <c r="G67" s="159"/>
      <c r="H67" s="155"/>
      <c r="I67" s="155">
        <f t="shared" si="3"/>
        <v>0</v>
      </c>
    </row>
    <row r="68" spans="1:9" s="55" customFormat="1" ht="12" x14ac:dyDescent="0.3">
      <c r="A68" s="149"/>
      <c r="B68" s="158" t="s">
        <v>365</v>
      </c>
      <c r="C68" s="156"/>
      <c r="D68" s="157" t="s">
        <v>329</v>
      </c>
      <c r="E68" s="159"/>
      <c r="F68" s="153"/>
      <c r="G68" s="159"/>
      <c r="H68" s="155"/>
      <c r="I68" s="155">
        <f t="shared" si="3"/>
        <v>0</v>
      </c>
    </row>
    <row r="69" spans="1:9" s="55" customFormat="1" ht="12" x14ac:dyDescent="0.3">
      <c r="A69" s="149"/>
      <c r="B69" s="158" t="s">
        <v>331</v>
      </c>
      <c r="C69" s="156"/>
      <c r="D69" s="157" t="s">
        <v>252</v>
      </c>
      <c r="E69" s="159"/>
      <c r="F69" s="153"/>
      <c r="G69" s="159"/>
      <c r="H69" s="155"/>
      <c r="I69" s="155">
        <f t="shared" si="3"/>
        <v>0</v>
      </c>
    </row>
    <row r="70" spans="1:9" s="53" customFormat="1" ht="12" x14ac:dyDescent="0.3">
      <c r="A70" s="149"/>
      <c r="B70" s="158" t="s">
        <v>332</v>
      </c>
      <c r="C70" s="156"/>
      <c r="D70" s="157" t="s">
        <v>252</v>
      </c>
      <c r="E70" s="159"/>
      <c r="F70" s="153"/>
      <c r="G70" s="159"/>
      <c r="H70" s="155"/>
      <c r="I70" s="155">
        <f t="shared" si="3"/>
        <v>0</v>
      </c>
    </row>
    <row r="71" spans="1:9" s="54" customFormat="1" ht="11.25" customHeight="1" x14ac:dyDescent="0.25">
      <c r="A71" s="149"/>
      <c r="B71" s="158" t="s">
        <v>379</v>
      </c>
      <c r="C71" s="156"/>
      <c r="D71" s="157" t="s">
        <v>265</v>
      </c>
      <c r="E71" s="159"/>
      <c r="F71" s="153"/>
      <c r="G71" s="159"/>
      <c r="H71" s="155"/>
      <c r="I71" s="155">
        <f t="shared" si="3"/>
        <v>0</v>
      </c>
    </row>
    <row r="72" spans="1:9" s="53" customFormat="1" ht="14.7" customHeight="1" x14ac:dyDescent="0.3">
      <c r="A72" s="149"/>
      <c r="B72" s="158" t="s">
        <v>338</v>
      </c>
      <c r="C72" s="156"/>
      <c r="D72" s="157" t="s">
        <v>371</v>
      </c>
      <c r="E72" s="159"/>
      <c r="F72" s="153"/>
      <c r="G72" s="159"/>
      <c r="H72" s="155"/>
      <c r="I72" s="155">
        <f t="shared" si="3"/>
        <v>0</v>
      </c>
    </row>
    <row r="73" spans="1:9" s="55" customFormat="1" ht="14.7" customHeight="1" x14ac:dyDescent="0.3">
      <c r="A73" s="149"/>
      <c r="B73" s="158" t="s">
        <v>334</v>
      </c>
      <c r="C73" s="156"/>
      <c r="D73" s="157" t="s">
        <v>265</v>
      </c>
      <c r="E73" s="159"/>
      <c r="F73" s="153"/>
      <c r="G73" s="159"/>
      <c r="H73" s="155"/>
      <c r="I73" s="155">
        <f t="shared" si="3"/>
        <v>0</v>
      </c>
    </row>
    <row r="74" spans="1:9" s="55" customFormat="1" ht="14.7" customHeight="1" x14ac:dyDescent="0.3">
      <c r="A74" s="149"/>
      <c r="B74" s="158" t="s">
        <v>335</v>
      </c>
      <c r="C74" s="156"/>
      <c r="D74" s="157" t="s">
        <v>265</v>
      </c>
      <c r="E74" s="159"/>
      <c r="F74" s="153"/>
      <c r="G74" s="159"/>
      <c r="H74" s="155"/>
      <c r="I74" s="155">
        <f t="shared" si="3"/>
        <v>0</v>
      </c>
    </row>
    <row r="75" spans="1:9" s="55" customFormat="1" ht="14.7" customHeight="1" x14ac:dyDescent="0.3">
      <c r="A75" s="149"/>
      <c r="B75" s="158" t="s">
        <v>376</v>
      </c>
      <c r="C75" s="156"/>
      <c r="D75" s="157" t="s">
        <v>375</v>
      </c>
      <c r="E75" s="159"/>
      <c r="F75" s="153"/>
      <c r="G75" s="159"/>
      <c r="H75" s="155"/>
      <c r="I75" s="155">
        <f t="shared" si="3"/>
        <v>0</v>
      </c>
    </row>
    <row r="76" spans="1:9" s="55" customFormat="1" ht="14.7" customHeight="1" x14ac:dyDescent="0.3">
      <c r="A76" s="166"/>
      <c r="B76" s="166"/>
      <c r="C76" s="167"/>
      <c r="D76" s="168"/>
      <c r="E76" s="166"/>
      <c r="F76" s="169"/>
      <c r="G76" s="166"/>
      <c r="H76" s="162" t="s">
        <v>336</v>
      </c>
      <c r="I76" s="163">
        <f>SUM(I56:I75)</f>
        <v>0</v>
      </c>
    </row>
    <row r="77" spans="1:9" s="55" customFormat="1" ht="14.7" customHeight="1" x14ac:dyDescent="0.3">
      <c r="A77" s="161"/>
      <c r="B77" s="161"/>
      <c r="C77" s="161"/>
      <c r="D77" s="161"/>
      <c r="E77" s="161"/>
      <c r="F77" s="161"/>
      <c r="G77" s="161"/>
      <c r="H77" s="161"/>
      <c r="I77" s="164"/>
    </row>
    <row r="78" spans="1:9" s="55" customFormat="1" ht="14.7" customHeight="1" x14ac:dyDescent="0.25">
      <c r="A78" s="147"/>
      <c r="B78" s="147"/>
      <c r="C78" s="148" t="s">
        <v>337</v>
      </c>
      <c r="D78" s="148"/>
      <c r="E78" s="148"/>
      <c r="F78" s="148"/>
      <c r="G78" s="148"/>
      <c r="H78" s="148"/>
      <c r="I78" s="148"/>
    </row>
    <row r="79" spans="1:9" s="55" customFormat="1" ht="14.7" customHeight="1" x14ac:dyDescent="0.3">
      <c r="A79" s="144" t="s">
        <v>250</v>
      </c>
      <c r="B79" s="243" t="s">
        <v>251</v>
      </c>
      <c r="C79" s="244"/>
      <c r="D79" s="144" t="s">
        <v>252</v>
      </c>
      <c r="E79" s="144" t="s">
        <v>323</v>
      </c>
      <c r="F79" s="144" t="s">
        <v>324</v>
      </c>
      <c r="G79" s="144" t="s">
        <v>325</v>
      </c>
      <c r="H79" s="144" t="s">
        <v>326</v>
      </c>
      <c r="I79" s="144" t="s">
        <v>327</v>
      </c>
    </row>
    <row r="80" spans="1:9" s="55" customFormat="1" ht="14.7" customHeight="1" x14ac:dyDescent="0.3">
      <c r="A80" s="149"/>
      <c r="B80" s="150" t="s">
        <v>435</v>
      </c>
      <c r="C80" s="151"/>
      <c r="D80" s="152" t="s">
        <v>265</v>
      </c>
      <c r="E80" s="149"/>
      <c r="F80" s="153"/>
      <c r="G80" s="149"/>
      <c r="H80" s="154"/>
      <c r="I80" s="155">
        <f t="shared" ref="I80:I91" si="4">ROUND(F80*G80*H80,2)</f>
        <v>0</v>
      </c>
    </row>
    <row r="81" spans="1:9" s="55" customFormat="1" ht="14.7" customHeight="1" x14ac:dyDescent="0.3">
      <c r="A81" s="149"/>
      <c r="B81" s="150" t="s">
        <v>436</v>
      </c>
      <c r="C81" s="151"/>
      <c r="D81" s="152" t="s">
        <v>265</v>
      </c>
      <c r="E81" s="149"/>
      <c r="F81" s="153"/>
      <c r="G81" s="149"/>
      <c r="H81" s="154"/>
      <c r="I81" s="155">
        <f t="shared" si="4"/>
        <v>0</v>
      </c>
    </row>
    <row r="82" spans="1:9" s="55" customFormat="1" ht="14.7" customHeight="1" x14ac:dyDescent="0.3">
      <c r="A82" s="149"/>
      <c r="B82" s="150" t="s">
        <v>437</v>
      </c>
      <c r="C82" s="170"/>
      <c r="D82" s="152" t="s">
        <v>265</v>
      </c>
      <c r="E82" s="149"/>
      <c r="F82" s="153"/>
      <c r="G82" s="149"/>
      <c r="H82" s="154"/>
      <c r="I82" s="155">
        <f t="shared" si="4"/>
        <v>0</v>
      </c>
    </row>
    <row r="83" spans="1:9" s="55" customFormat="1" ht="14.7" customHeight="1" x14ac:dyDescent="0.3">
      <c r="A83" s="149"/>
      <c r="B83" s="150" t="s">
        <v>438</v>
      </c>
      <c r="C83" s="170"/>
      <c r="D83" s="152" t="s">
        <v>265</v>
      </c>
      <c r="E83" s="149"/>
      <c r="F83" s="153"/>
      <c r="G83" s="149"/>
      <c r="H83" s="154"/>
      <c r="I83" s="155">
        <f t="shared" si="4"/>
        <v>0</v>
      </c>
    </row>
    <row r="84" spans="1:9" s="55" customFormat="1" ht="14.7" customHeight="1" x14ac:dyDescent="0.3">
      <c r="A84" s="149"/>
      <c r="B84" s="150" t="s">
        <v>439</v>
      </c>
      <c r="C84" s="170"/>
      <c r="D84" s="152" t="s">
        <v>265</v>
      </c>
      <c r="E84" s="149"/>
      <c r="F84" s="153"/>
      <c r="G84" s="149"/>
      <c r="H84" s="154"/>
      <c r="I84" s="155">
        <f t="shared" si="4"/>
        <v>0</v>
      </c>
    </row>
    <row r="85" spans="1:9" s="55" customFormat="1" ht="14.7" customHeight="1" x14ac:dyDescent="0.3">
      <c r="A85" s="149"/>
      <c r="B85" s="150" t="s">
        <v>440</v>
      </c>
      <c r="C85" s="170"/>
      <c r="D85" s="152" t="s">
        <v>265</v>
      </c>
      <c r="E85" s="149"/>
      <c r="F85" s="153"/>
      <c r="G85" s="149"/>
      <c r="H85" s="154"/>
      <c r="I85" s="155">
        <f t="shared" si="4"/>
        <v>0</v>
      </c>
    </row>
    <row r="86" spans="1:9" s="55" customFormat="1" ht="14.7" customHeight="1" x14ac:dyDescent="0.3">
      <c r="A86" s="149"/>
      <c r="B86" s="150" t="s">
        <v>441</v>
      </c>
      <c r="C86" s="170"/>
      <c r="D86" s="152" t="s">
        <v>265</v>
      </c>
      <c r="E86" s="149"/>
      <c r="F86" s="153"/>
      <c r="G86" s="149"/>
      <c r="H86" s="154"/>
      <c r="I86" s="155">
        <f t="shared" si="4"/>
        <v>0</v>
      </c>
    </row>
    <row r="87" spans="1:9" s="55" customFormat="1" ht="14.7" customHeight="1" x14ac:dyDescent="0.3">
      <c r="A87" s="149"/>
      <c r="B87" s="150" t="s">
        <v>442</v>
      </c>
      <c r="C87" s="170"/>
      <c r="D87" s="152" t="s">
        <v>265</v>
      </c>
      <c r="E87" s="149"/>
      <c r="F87" s="153"/>
      <c r="G87" s="149"/>
      <c r="H87" s="154"/>
      <c r="I87" s="155">
        <f t="shared" si="4"/>
        <v>0</v>
      </c>
    </row>
    <row r="88" spans="1:9" s="55" customFormat="1" ht="14.7" customHeight="1" x14ac:dyDescent="0.3">
      <c r="A88" s="149"/>
      <c r="B88" s="150" t="s">
        <v>443</v>
      </c>
      <c r="C88" s="170"/>
      <c r="D88" s="152" t="s">
        <v>265</v>
      </c>
      <c r="E88" s="149"/>
      <c r="F88" s="153"/>
      <c r="G88" s="149"/>
      <c r="H88" s="154"/>
      <c r="I88" s="155">
        <f t="shared" si="4"/>
        <v>0</v>
      </c>
    </row>
    <row r="89" spans="1:9" s="55" customFormat="1" ht="14.7" customHeight="1" x14ac:dyDescent="0.3">
      <c r="A89" s="149"/>
      <c r="B89" s="150" t="s">
        <v>444</v>
      </c>
      <c r="C89" s="170"/>
      <c r="D89" s="152" t="s">
        <v>265</v>
      </c>
      <c r="E89" s="149"/>
      <c r="F89" s="153"/>
      <c r="G89" s="149"/>
      <c r="H89" s="154"/>
      <c r="I89" s="155">
        <f t="shared" si="4"/>
        <v>0</v>
      </c>
    </row>
    <row r="90" spans="1:9" s="55" customFormat="1" ht="14.7" customHeight="1" x14ac:dyDescent="0.3">
      <c r="A90" s="149"/>
      <c r="B90" s="150" t="s">
        <v>445</v>
      </c>
      <c r="C90" s="170"/>
      <c r="D90" s="152" t="s">
        <v>265</v>
      </c>
      <c r="E90" s="149"/>
      <c r="F90" s="153"/>
      <c r="G90" s="149"/>
      <c r="H90" s="154"/>
      <c r="I90" s="155">
        <f t="shared" si="4"/>
        <v>0</v>
      </c>
    </row>
    <row r="91" spans="1:9" s="55" customFormat="1" ht="12" x14ac:dyDescent="0.3">
      <c r="A91" s="149"/>
      <c r="B91" s="158" t="s">
        <v>378</v>
      </c>
      <c r="C91" s="156"/>
      <c r="D91" s="157" t="s">
        <v>362</v>
      </c>
      <c r="E91" s="159"/>
      <c r="F91" s="153"/>
      <c r="G91" s="159"/>
      <c r="H91" s="155"/>
      <c r="I91" s="155">
        <f t="shared" si="4"/>
        <v>0</v>
      </c>
    </row>
    <row r="92" spans="1:9" s="55" customFormat="1" ht="12" x14ac:dyDescent="0.3">
      <c r="A92" s="149"/>
      <c r="B92" s="158" t="s">
        <v>328</v>
      </c>
      <c r="C92" s="156"/>
      <c r="D92" s="157" t="s">
        <v>329</v>
      </c>
      <c r="E92" s="159"/>
      <c r="F92" s="153"/>
      <c r="G92" s="159"/>
      <c r="H92" s="155"/>
      <c r="I92" s="155">
        <f t="shared" ref="I92:I107" si="5">ROUND(E92*F92*G92*H92,2)</f>
        <v>0</v>
      </c>
    </row>
    <row r="93" spans="1:9" s="55" customFormat="1" ht="12" x14ac:dyDescent="0.3">
      <c r="A93" s="149"/>
      <c r="B93" s="158" t="s">
        <v>330</v>
      </c>
      <c r="C93" s="156"/>
      <c r="D93" s="157" t="s">
        <v>329</v>
      </c>
      <c r="E93" s="159"/>
      <c r="F93" s="153"/>
      <c r="G93" s="159"/>
      <c r="H93" s="155"/>
      <c r="I93" s="155">
        <f t="shared" si="5"/>
        <v>0</v>
      </c>
    </row>
    <row r="94" spans="1:9" s="55" customFormat="1" ht="14.7" customHeight="1" x14ac:dyDescent="0.3">
      <c r="A94" s="149"/>
      <c r="B94" s="158" t="s">
        <v>365</v>
      </c>
      <c r="C94" s="156"/>
      <c r="D94" s="157" t="s">
        <v>329</v>
      </c>
      <c r="E94" s="159"/>
      <c r="F94" s="153"/>
      <c r="G94" s="159"/>
      <c r="H94" s="155"/>
      <c r="I94" s="155">
        <f t="shared" si="5"/>
        <v>0</v>
      </c>
    </row>
    <row r="95" spans="1:9" s="55" customFormat="1" ht="14.7" customHeight="1" x14ac:dyDescent="0.3">
      <c r="A95" s="149"/>
      <c r="B95" s="158" t="s">
        <v>380</v>
      </c>
      <c r="C95" s="156"/>
      <c r="D95" s="157" t="s">
        <v>329</v>
      </c>
      <c r="E95" s="159"/>
      <c r="F95" s="153"/>
      <c r="G95" s="159"/>
      <c r="H95" s="155"/>
      <c r="I95" s="155">
        <f t="shared" si="5"/>
        <v>0</v>
      </c>
    </row>
    <row r="96" spans="1:9" s="55" customFormat="1" ht="14.7" customHeight="1" x14ac:dyDescent="0.3">
      <c r="A96" s="149"/>
      <c r="B96" s="158" t="s">
        <v>381</v>
      </c>
      <c r="C96" s="156"/>
      <c r="D96" s="157" t="s">
        <v>329</v>
      </c>
      <c r="E96" s="159"/>
      <c r="F96" s="153"/>
      <c r="G96" s="159"/>
      <c r="H96" s="155"/>
      <c r="I96" s="155">
        <f t="shared" si="5"/>
        <v>0</v>
      </c>
    </row>
    <row r="97" spans="1:9" s="55" customFormat="1" ht="14.7" customHeight="1" x14ac:dyDescent="0.3">
      <c r="A97" s="149"/>
      <c r="B97" s="158" t="s">
        <v>382</v>
      </c>
      <c r="C97" s="156"/>
      <c r="D97" s="157" t="s">
        <v>329</v>
      </c>
      <c r="E97" s="159"/>
      <c r="F97" s="153"/>
      <c r="G97" s="159"/>
      <c r="H97" s="155"/>
      <c r="I97" s="155">
        <f t="shared" si="5"/>
        <v>0</v>
      </c>
    </row>
    <row r="98" spans="1:9" s="55" customFormat="1" ht="14.7" customHeight="1" x14ac:dyDescent="0.3">
      <c r="A98" s="149"/>
      <c r="B98" s="158" t="s">
        <v>331</v>
      </c>
      <c r="C98" s="156"/>
      <c r="D98" s="157" t="s">
        <v>252</v>
      </c>
      <c r="E98" s="159"/>
      <c r="F98" s="153"/>
      <c r="G98" s="159"/>
      <c r="H98" s="155"/>
      <c r="I98" s="155">
        <f t="shared" si="5"/>
        <v>0</v>
      </c>
    </row>
    <row r="99" spans="1:9" s="55" customFormat="1" ht="14.7" customHeight="1" x14ac:dyDescent="0.3">
      <c r="A99" s="149"/>
      <c r="B99" s="158" t="s">
        <v>332</v>
      </c>
      <c r="C99" s="156"/>
      <c r="D99" s="157" t="s">
        <v>252</v>
      </c>
      <c r="E99" s="159"/>
      <c r="F99" s="153"/>
      <c r="G99" s="159"/>
      <c r="H99" s="155"/>
      <c r="I99" s="155">
        <f t="shared" si="5"/>
        <v>0</v>
      </c>
    </row>
    <row r="100" spans="1:9" s="55" customFormat="1" ht="14.7" customHeight="1" x14ac:dyDescent="0.3">
      <c r="A100" s="149"/>
      <c r="B100" s="158" t="s">
        <v>383</v>
      </c>
      <c r="C100" s="156"/>
      <c r="D100" s="157" t="s">
        <v>252</v>
      </c>
      <c r="E100" s="159"/>
      <c r="F100" s="153"/>
      <c r="G100" s="159"/>
      <c r="H100" s="155"/>
      <c r="I100" s="155">
        <f t="shared" si="5"/>
        <v>0</v>
      </c>
    </row>
    <row r="101" spans="1:9" s="55" customFormat="1" ht="14.7" customHeight="1" x14ac:dyDescent="0.3">
      <c r="A101" s="149"/>
      <c r="B101" s="158" t="s">
        <v>384</v>
      </c>
      <c r="C101" s="156"/>
      <c r="D101" s="157" t="s">
        <v>252</v>
      </c>
      <c r="E101" s="159"/>
      <c r="F101" s="153"/>
      <c r="G101" s="159"/>
      <c r="H101" s="155"/>
      <c r="I101" s="155">
        <f t="shared" si="5"/>
        <v>0</v>
      </c>
    </row>
    <row r="102" spans="1:9" s="55" customFormat="1" ht="14.7" customHeight="1" x14ac:dyDescent="0.3">
      <c r="A102" s="149"/>
      <c r="B102" s="158" t="s">
        <v>333</v>
      </c>
      <c r="C102" s="156"/>
      <c r="D102" s="157" t="s">
        <v>265</v>
      </c>
      <c r="E102" s="159"/>
      <c r="F102" s="153"/>
      <c r="G102" s="159"/>
      <c r="H102" s="155"/>
      <c r="I102" s="155">
        <f t="shared" si="5"/>
        <v>0</v>
      </c>
    </row>
    <row r="103" spans="1:9" s="55" customFormat="1" ht="14.7" customHeight="1" x14ac:dyDescent="0.3">
      <c r="A103" s="149"/>
      <c r="B103" s="158" t="s">
        <v>338</v>
      </c>
      <c r="C103" s="156"/>
      <c r="D103" s="157" t="s">
        <v>371</v>
      </c>
      <c r="E103" s="159"/>
      <c r="F103" s="153"/>
      <c r="G103" s="159"/>
      <c r="H103" s="155"/>
      <c r="I103" s="155">
        <f t="shared" si="5"/>
        <v>0</v>
      </c>
    </row>
    <row r="104" spans="1:9" s="55" customFormat="1" ht="14.7" customHeight="1" x14ac:dyDescent="0.3">
      <c r="A104" s="149"/>
      <c r="B104" s="158" t="s">
        <v>334</v>
      </c>
      <c r="C104" s="156"/>
      <c r="D104" s="157" t="s">
        <v>265</v>
      </c>
      <c r="E104" s="159"/>
      <c r="F104" s="153"/>
      <c r="G104" s="159"/>
      <c r="H104" s="155"/>
      <c r="I104" s="155">
        <f t="shared" si="5"/>
        <v>0</v>
      </c>
    </row>
    <row r="105" spans="1:9" s="55" customFormat="1" ht="14.7" customHeight="1" x14ac:dyDescent="0.3">
      <c r="A105" s="149"/>
      <c r="B105" s="158" t="s">
        <v>385</v>
      </c>
      <c r="C105" s="156"/>
      <c r="D105" s="157" t="s">
        <v>265</v>
      </c>
      <c r="E105" s="159"/>
      <c r="F105" s="153"/>
      <c r="G105" s="159"/>
      <c r="H105" s="155"/>
      <c r="I105" s="155">
        <f t="shared" si="5"/>
        <v>0</v>
      </c>
    </row>
    <row r="106" spans="1:9" s="55" customFormat="1" ht="14.7" customHeight="1" x14ac:dyDescent="0.3">
      <c r="A106" s="149"/>
      <c r="B106" s="158" t="s">
        <v>335</v>
      </c>
      <c r="C106" s="156"/>
      <c r="D106" s="157" t="s">
        <v>265</v>
      </c>
      <c r="E106" s="159"/>
      <c r="F106" s="153"/>
      <c r="G106" s="159"/>
      <c r="H106" s="155"/>
      <c r="I106" s="155">
        <f t="shared" si="5"/>
        <v>0</v>
      </c>
    </row>
    <row r="107" spans="1:9" s="55" customFormat="1" ht="14.7" customHeight="1" x14ac:dyDescent="0.3">
      <c r="A107" s="149"/>
      <c r="B107" s="158" t="s">
        <v>376</v>
      </c>
      <c r="C107" s="156"/>
      <c r="D107" s="157" t="s">
        <v>375</v>
      </c>
      <c r="E107" s="159"/>
      <c r="F107" s="153"/>
      <c r="G107" s="159"/>
      <c r="H107" s="155"/>
      <c r="I107" s="155">
        <f t="shared" si="5"/>
        <v>0</v>
      </c>
    </row>
    <row r="108" spans="1:9" s="55" customFormat="1" ht="14.7" customHeight="1" x14ac:dyDescent="0.3">
      <c r="A108" s="166"/>
      <c r="B108" s="166"/>
      <c r="C108" s="167"/>
      <c r="D108" s="168"/>
      <c r="E108" s="166"/>
      <c r="F108" s="169"/>
      <c r="G108" s="166"/>
      <c r="H108" s="162" t="s">
        <v>336</v>
      </c>
      <c r="I108" s="163">
        <f>SUM(I80:I107)</f>
        <v>0</v>
      </c>
    </row>
    <row r="109" spans="1:9" s="55" customFormat="1" ht="14.7" customHeight="1" x14ac:dyDescent="0.3">
      <c r="A109" s="162"/>
      <c r="B109" s="162"/>
      <c r="C109" s="142"/>
      <c r="D109" s="162"/>
      <c r="E109" s="162"/>
      <c r="F109" s="171"/>
      <c r="G109" s="162"/>
      <c r="H109" s="162"/>
      <c r="I109" s="172"/>
    </row>
    <row r="110" spans="1:9" s="55" customFormat="1" ht="12" x14ac:dyDescent="0.25">
      <c r="A110" s="147"/>
      <c r="B110" s="147"/>
      <c r="C110" s="148" t="s">
        <v>339</v>
      </c>
      <c r="D110" s="173"/>
      <c r="E110" s="173"/>
      <c r="F110" s="173"/>
      <c r="G110" s="173"/>
      <c r="H110" s="173"/>
      <c r="I110" s="173"/>
    </row>
    <row r="111" spans="1:9" s="55" customFormat="1" ht="12" x14ac:dyDescent="0.3">
      <c r="A111" s="144" t="s">
        <v>250</v>
      </c>
      <c r="B111" s="243" t="s">
        <v>251</v>
      </c>
      <c r="C111" s="244"/>
      <c r="D111" s="144" t="s">
        <v>252</v>
      </c>
      <c r="E111" s="144" t="s">
        <v>323</v>
      </c>
      <c r="F111" s="144" t="s">
        <v>324</v>
      </c>
      <c r="G111" s="144" t="s">
        <v>325</v>
      </c>
      <c r="H111" s="144" t="s">
        <v>326</v>
      </c>
      <c r="I111" s="144" t="s">
        <v>327</v>
      </c>
    </row>
    <row r="112" spans="1:9" s="55" customFormat="1" ht="12" x14ac:dyDescent="0.3">
      <c r="A112" s="149"/>
      <c r="B112" s="150" t="s">
        <v>446</v>
      </c>
      <c r="C112" s="151"/>
      <c r="D112" s="152" t="s">
        <v>265</v>
      </c>
      <c r="E112" s="149"/>
      <c r="F112" s="153"/>
      <c r="G112" s="149"/>
      <c r="H112" s="155"/>
      <c r="I112" s="155">
        <f t="shared" ref="I112:I126" si="6">ROUND(F112*G112*H112,2)</f>
        <v>0</v>
      </c>
    </row>
    <row r="113" spans="1:9" s="55" customFormat="1" ht="14.7" customHeight="1" x14ac:dyDescent="0.3">
      <c r="A113" s="149"/>
      <c r="B113" s="150" t="s">
        <v>447</v>
      </c>
      <c r="C113" s="151"/>
      <c r="D113" s="152" t="s">
        <v>265</v>
      </c>
      <c r="E113" s="149"/>
      <c r="F113" s="153"/>
      <c r="G113" s="149"/>
      <c r="H113" s="155"/>
      <c r="I113" s="155">
        <f t="shared" si="6"/>
        <v>0</v>
      </c>
    </row>
    <row r="114" spans="1:9" s="55" customFormat="1" ht="14.7" customHeight="1" x14ac:dyDescent="0.3">
      <c r="A114" s="149"/>
      <c r="B114" s="150" t="s">
        <v>448</v>
      </c>
      <c r="C114" s="151"/>
      <c r="D114" s="152" t="s">
        <v>265</v>
      </c>
      <c r="E114" s="149"/>
      <c r="F114" s="153"/>
      <c r="G114" s="149"/>
      <c r="H114" s="155"/>
      <c r="I114" s="155">
        <f t="shared" si="6"/>
        <v>0</v>
      </c>
    </row>
    <row r="115" spans="1:9" s="55" customFormat="1" ht="14.7" customHeight="1" x14ac:dyDescent="0.3">
      <c r="A115" s="149"/>
      <c r="B115" s="150" t="s">
        <v>449</v>
      </c>
      <c r="C115" s="151"/>
      <c r="D115" s="152" t="s">
        <v>265</v>
      </c>
      <c r="E115" s="149"/>
      <c r="F115" s="153"/>
      <c r="G115" s="149"/>
      <c r="H115" s="155"/>
      <c r="I115" s="155">
        <f t="shared" si="6"/>
        <v>0</v>
      </c>
    </row>
    <row r="116" spans="1:9" s="55" customFormat="1" ht="14.7" customHeight="1" x14ac:dyDescent="0.3">
      <c r="A116" s="149"/>
      <c r="B116" s="150" t="s">
        <v>450</v>
      </c>
      <c r="C116" s="151"/>
      <c r="D116" s="152" t="s">
        <v>265</v>
      </c>
      <c r="E116" s="149"/>
      <c r="F116" s="153"/>
      <c r="G116" s="149"/>
      <c r="H116" s="155"/>
      <c r="I116" s="155">
        <f t="shared" si="6"/>
        <v>0</v>
      </c>
    </row>
    <row r="117" spans="1:9" s="55" customFormat="1" ht="14.7" customHeight="1" x14ac:dyDescent="0.3">
      <c r="A117" s="149"/>
      <c r="B117" s="150" t="s">
        <v>451</v>
      </c>
      <c r="C117" s="151"/>
      <c r="D117" s="152" t="s">
        <v>265</v>
      </c>
      <c r="E117" s="149"/>
      <c r="F117" s="153"/>
      <c r="G117" s="149"/>
      <c r="H117" s="155"/>
      <c r="I117" s="155">
        <f t="shared" si="6"/>
        <v>0</v>
      </c>
    </row>
    <row r="118" spans="1:9" s="55" customFormat="1" ht="14.7" customHeight="1" x14ac:dyDescent="0.3">
      <c r="A118" s="149"/>
      <c r="B118" s="150" t="s">
        <v>452</v>
      </c>
      <c r="C118" s="151"/>
      <c r="D118" s="152" t="s">
        <v>265</v>
      </c>
      <c r="E118" s="149"/>
      <c r="F118" s="153"/>
      <c r="G118" s="149"/>
      <c r="H118" s="155"/>
      <c r="I118" s="155">
        <f t="shared" si="6"/>
        <v>0</v>
      </c>
    </row>
    <row r="119" spans="1:9" s="55" customFormat="1" ht="14.7" customHeight="1" x14ac:dyDescent="0.3">
      <c r="A119" s="149"/>
      <c r="B119" s="150" t="s">
        <v>453</v>
      </c>
      <c r="C119" s="151"/>
      <c r="D119" s="152" t="s">
        <v>265</v>
      </c>
      <c r="E119" s="149"/>
      <c r="F119" s="153"/>
      <c r="G119" s="149"/>
      <c r="H119" s="155"/>
      <c r="I119" s="155">
        <f t="shared" si="6"/>
        <v>0</v>
      </c>
    </row>
    <row r="120" spans="1:9" s="55" customFormat="1" ht="14.7" customHeight="1" x14ac:dyDescent="0.3">
      <c r="A120" s="149"/>
      <c r="B120" s="150" t="s">
        <v>454</v>
      </c>
      <c r="C120" s="151"/>
      <c r="D120" s="152" t="s">
        <v>265</v>
      </c>
      <c r="E120" s="149"/>
      <c r="F120" s="153"/>
      <c r="G120" s="149"/>
      <c r="H120" s="155"/>
      <c r="I120" s="155">
        <f t="shared" si="6"/>
        <v>0</v>
      </c>
    </row>
    <row r="121" spans="1:9" s="55" customFormat="1" ht="14.7" customHeight="1" x14ac:dyDescent="0.3">
      <c r="A121" s="149"/>
      <c r="B121" s="150" t="s">
        <v>455</v>
      </c>
      <c r="C121" s="151"/>
      <c r="D121" s="152" t="s">
        <v>265</v>
      </c>
      <c r="E121" s="149"/>
      <c r="F121" s="153"/>
      <c r="G121" s="149"/>
      <c r="H121" s="155"/>
      <c r="I121" s="155">
        <f t="shared" si="6"/>
        <v>0</v>
      </c>
    </row>
    <row r="122" spans="1:9" s="55" customFormat="1" ht="14.7" customHeight="1" x14ac:dyDescent="0.3">
      <c r="A122" s="149"/>
      <c r="B122" s="150" t="s">
        <v>456</v>
      </c>
      <c r="C122" s="151"/>
      <c r="D122" s="152" t="s">
        <v>265</v>
      </c>
      <c r="E122" s="149"/>
      <c r="F122" s="153"/>
      <c r="G122" s="149"/>
      <c r="H122" s="155"/>
      <c r="I122" s="155">
        <f t="shared" si="6"/>
        <v>0</v>
      </c>
    </row>
    <row r="123" spans="1:9" s="55" customFormat="1" ht="14.7" customHeight="1" x14ac:dyDescent="0.3">
      <c r="A123" s="149"/>
      <c r="B123" s="150" t="s">
        <v>457</v>
      </c>
      <c r="C123" s="151"/>
      <c r="D123" s="152" t="s">
        <v>265</v>
      </c>
      <c r="E123" s="149"/>
      <c r="F123" s="153"/>
      <c r="G123" s="149"/>
      <c r="H123" s="155"/>
      <c r="I123" s="155">
        <f t="shared" si="6"/>
        <v>0</v>
      </c>
    </row>
    <row r="124" spans="1:9" s="55" customFormat="1" ht="14.7" customHeight="1" x14ac:dyDescent="0.3">
      <c r="A124" s="149"/>
      <c r="B124" s="150" t="s">
        <v>458</v>
      </c>
      <c r="C124" s="151"/>
      <c r="D124" s="152" t="s">
        <v>265</v>
      </c>
      <c r="E124" s="149"/>
      <c r="F124" s="153"/>
      <c r="G124" s="149"/>
      <c r="H124" s="155"/>
      <c r="I124" s="155">
        <f t="shared" si="6"/>
        <v>0</v>
      </c>
    </row>
    <row r="125" spans="1:9" s="55" customFormat="1" ht="14.7" customHeight="1" x14ac:dyDescent="0.3">
      <c r="A125" s="149"/>
      <c r="B125" s="150" t="s">
        <v>459</v>
      </c>
      <c r="C125" s="151"/>
      <c r="D125" s="152" t="s">
        <v>265</v>
      </c>
      <c r="E125" s="149"/>
      <c r="F125" s="153"/>
      <c r="G125" s="149"/>
      <c r="H125" s="155"/>
      <c r="I125" s="155">
        <f t="shared" si="6"/>
        <v>0</v>
      </c>
    </row>
    <row r="126" spans="1:9" s="55" customFormat="1" ht="14.7" customHeight="1" x14ac:dyDescent="0.3">
      <c r="A126" s="149"/>
      <c r="B126" s="150" t="s">
        <v>460</v>
      </c>
      <c r="C126" s="151"/>
      <c r="D126" s="152" t="s">
        <v>265</v>
      </c>
      <c r="E126" s="149"/>
      <c r="F126" s="153"/>
      <c r="G126" s="149"/>
      <c r="H126" s="155"/>
      <c r="I126" s="155">
        <f t="shared" si="6"/>
        <v>0</v>
      </c>
    </row>
    <row r="127" spans="1:9" s="55" customFormat="1" ht="14.7" customHeight="1" x14ac:dyDescent="0.3">
      <c r="A127" s="149"/>
      <c r="B127" s="158" t="s">
        <v>378</v>
      </c>
      <c r="C127" s="156"/>
      <c r="D127" s="157" t="s">
        <v>362</v>
      </c>
      <c r="E127" s="159"/>
      <c r="F127" s="153"/>
      <c r="G127" s="159"/>
      <c r="H127" s="155"/>
      <c r="I127" s="155">
        <f t="shared" ref="I127:I146" si="7">ROUND(E127*F127*G127*H127,2)</f>
        <v>0</v>
      </c>
    </row>
    <row r="128" spans="1:9" s="55" customFormat="1" ht="14.7" customHeight="1" x14ac:dyDescent="0.3">
      <c r="A128" s="149"/>
      <c r="B128" s="158" t="s">
        <v>328</v>
      </c>
      <c r="C128" s="156"/>
      <c r="D128" s="157" t="s">
        <v>329</v>
      </c>
      <c r="E128" s="159"/>
      <c r="F128" s="153"/>
      <c r="G128" s="159"/>
      <c r="H128" s="155"/>
      <c r="I128" s="155">
        <f t="shared" si="7"/>
        <v>0</v>
      </c>
    </row>
    <row r="129" spans="1:9" s="55" customFormat="1" ht="14.7" customHeight="1" x14ac:dyDescent="0.3">
      <c r="A129" s="149"/>
      <c r="B129" s="158" t="s">
        <v>330</v>
      </c>
      <c r="C129" s="156"/>
      <c r="D129" s="157" t="s">
        <v>329</v>
      </c>
      <c r="E129" s="159"/>
      <c r="F129" s="153"/>
      <c r="G129" s="159"/>
      <c r="H129" s="155"/>
      <c r="I129" s="155">
        <f t="shared" si="7"/>
        <v>0</v>
      </c>
    </row>
    <row r="130" spans="1:9" s="55" customFormat="1" ht="12" x14ac:dyDescent="0.3">
      <c r="A130" s="149"/>
      <c r="B130" s="158" t="s">
        <v>365</v>
      </c>
      <c r="C130" s="156"/>
      <c r="D130" s="157" t="s">
        <v>329</v>
      </c>
      <c r="E130" s="159"/>
      <c r="F130" s="153"/>
      <c r="G130" s="159"/>
      <c r="H130" s="155"/>
      <c r="I130" s="155">
        <f t="shared" si="7"/>
        <v>0</v>
      </c>
    </row>
    <row r="131" spans="1:9" s="55" customFormat="1" ht="12" x14ac:dyDescent="0.3">
      <c r="A131" s="149"/>
      <c r="B131" s="158" t="s">
        <v>331</v>
      </c>
      <c r="C131" s="156"/>
      <c r="D131" s="157" t="s">
        <v>252</v>
      </c>
      <c r="E131" s="159"/>
      <c r="F131" s="153"/>
      <c r="G131" s="159"/>
      <c r="H131" s="155"/>
      <c r="I131" s="155">
        <f t="shared" si="7"/>
        <v>0</v>
      </c>
    </row>
    <row r="132" spans="1:9" s="53" customFormat="1" ht="10.35" customHeight="1" x14ac:dyDescent="0.3">
      <c r="A132" s="149"/>
      <c r="B132" s="158" t="s">
        <v>332</v>
      </c>
      <c r="C132" s="156"/>
      <c r="D132" s="157" t="s">
        <v>252</v>
      </c>
      <c r="E132" s="159"/>
      <c r="F132" s="153"/>
      <c r="G132" s="159"/>
      <c r="H132" s="155"/>
      <c r="I132" s="155">
        <f t="shared" si="7"/>
        <v>0</v>
      </c>
    </row>
    <row r="133" spans="1:9" s="53" customFormat="1" ht="14.7" customHeight="1" x14ac:dyDescent="0.3">
      <c r="A133" s="149"/>
      <c r="B133" s="158" t="s">
        <v>333</v>
      </c>
      <c r="C133" s="156"/>
      <c r="D133" s="157" t="s">
        <v>265</v>
      </c>
      <c r="E133" s="159"/>
      <c r="F133" s="153"/>
      <c r="G133" s="159"/>
      <c r="H133" s="155"/>
      <c r="I133" s="155">
        <f t="shared" si="7"/>
        <v>0</v>
      </c>
    </row>
    <row r="134" spans="1:9" s="53" customFormat="1" ht="14.7" customHeight="1" x14ac:dyDescent="0.3">
      <c r="A134" s="149"/>
      <c r="B134" s="158" t="s">
        <v>338</v>
      </c>
      <c r="C134" s="156"/>
      <c r="D134" s="157" t="s">
        <v>371</v>
      </c>
      <c r="E134" s="159"/>
      <c r="F134" s="153"/>
      <c r="G134" s="159"/>
      <c r="H134" s="155"/>
      <c r="I134" s="155">
        <f t="shared" si="7"/>
        <v>0</v>
      </c>
    </row>
    <row r="135" spans="1:9" s="53" customFormat="1" ht="14.7" customHeight="1" x14ac:dyDescent="0.3">
      <c r="A135" s="149"/>
      <c r="B135" s="158" t="s">
        <v>334</v>
      </c>
      <c r="C135" s="156"/>
      <c r="D135" s="157" t="s">
        <v>265</v>
      </c>
      <c r="E135" s="159"/>
      <c r="F135" s="153"/>
      <c r="G135" s="159"/>
      <c r="H135" s="155"/>
      <c r="I135" s="155">
        <f t="shared" si="7"/>
        <v>0</v>
      </c>
    </row>
    <row r="136" spans="1:9" s="53" customFormat="1" ht="14.7" customHeight="1" x14ac:dyDescent="0.3">
      <c r="A136" s="149"/>
      <c r="B136" s="158" t="s">
        <v>335</v>
      </c>
      <c r="C136" s="156"/>
      <c r="D136" s="157" t="s">
        <v>265</v>
      </c>
      <c r="E136" s="159"/>
      <c r="F136" s="153"/>
      <c r="G136" s="159"/>
      <c r="H136" s="155"/>
      <c r="I136" s="155">
        <f t="shared" si="7"/>
        <v>0</v>
      </c>
    </row>
    <row r="137" spans="1:9" s="53" customFormat="1" ht="14.7" customHeight="1" x14ac:dyDescent="0.3">
      <c r="A137" s="149"/>
      <c r="B137" s="158" t="s">
        <v>376</v>
      </c>
      <c r="C137" s="156"/>
      <c r="D137" s="157" t="s">
        <v>375</v>
      </c>
      <c r="E137" s="159"/>
      <c r="F137" s="153"/>
      <c r="G137" s="159"/>
      <c r="H137" s="155"/>
      <c r="I137" s="155">
        <f t="shared" si="7"/>
        <v>0</v>
      </c>
    </row>
    <row r="138" spans="1:9" s="53" customFormat="1" ht="14.7" customHeight="1" x14ac:dyDescent="0.3">
      <c r="A138" s="149"/>
      <c r="B138" s="158" t="s">
        <v>386</v>
      </c>
      <c r="C138" s="156"/>
      <c r="D138" s="152" t="s">
        <v>387</v>
      </c>
      <c r="E138" s="149"/>
      <c r="F138" s="153"/>
      <c r="G138" s="149"/>
      <c r="H138" s="154"/>
      <c r="I138" s="155">
        <f t="shared" si="7"/>
        <v>0</v>
      </c>
    </row>
    <row r="139" spans="1:9" s="53" customFormat="1" ht="14.7" customHeight="1" x14ac:dyDescent="0.3">
      <c r="A139" s="149"/>
      <c r="B139" s="164" t="s">
        <v>388</v>
      </c>
      <c r="C139" s="156"/>
      <c r="D139" s="152" t="s">
        <v>387</v>
      </c>
      <c r="E139" s="149"/>
      <c r="F139" s="153"/>
      <c r="G139" s="149"/>
      <c r="H139" s="154"/>
      <c r="I139" s="155">
        <f t="shared" si="7"/>
        <v>0</v>
      </c>
    </row>
    <row r="140" spans="1:9" s="53" customFormat="1" ht="12" x14ac:dyDescent="0.3">
      <c r="A140" s="149"/>
      <c r="B140" s="158" t="s">
        <v>461</v>
      </c>
      <c r="C140" s="156"/>
      <c r="D140" s="157" t="s">
        <v>389</v>
      </c>
      <c r="E140" s="149"/>
      <c r="F140" s="153"/>
      <c r="G140" s="149"/>
      <c r="H140" s="154"/>
      <c r="I140" s="155">
        <f t="shared" si="7"/>
        <v>0</v>
      </c>
    </row>
    <row r="141" spans="1:9" s="53" customFormat="1" ht="12" x14ac:dyDescent="0.3">
      <c r="A141" s="149"/>
      <c r="B141" s="158" t="s">
        <v>462</v>
      </c>
      <c r="C141" s="156"/>
      <c r="D141" s="157" t="s">
        <v>389</v>
      </c>
      <c r="E141" s="149"/>
      <c r="F141" s="153"/>
      <c r="G141" s="149"/>
      <c r="H141" s="154"/>
      <c r="I141" s="155">
        <f t="shared" si="7"/>
        <v>0</v>
      </c>
    </row>
    <row r="142" spans="1:9" s="53" customFormat="1" ht="12" x14ac:dyDescent="0.3">
      <c r="A142" s="149"/>
      <c r="B142" s="158" t="s">
        <v>390</v>
      </c>
      <c r="C142" s="156"/>
      <c r="D142" s="157" t="s">
        <v>389</v>
      </c>
      <c r="E142" s="149"/>
      <c r="F142" s="153"/>
      <c r="G142" s="149"/>
      <c r="H142" s="154"/>
      <c r="I142" s="155">
        <f t="shared" si="7"/>
        <v>0</v>
      </c>
    </row>
    <row r="143" spans="1:9" s="54" customFormat="1" ht="11.25" customHeight="1" x14ac:dyDescent="0.25">
      <c r="A143" s="149"/>
      <c r="B143" s="158" t="s">
        <v>463</v>
      </c>
      <c r="C143" s="156"/>
      <c r="D143" s="157" t="s">
        <v>389</v>
      </c>
      <c r="E143" s="149"/>
      <c r="F143" s="153"/>
      <c r="G143" s="149"/>
      <c r="H143" s="154"/>
      <c r="I143" s="155">
        <f t="shared" si="7"/>
        <v>0</v>
      </c>
    </row>
    <row r="144" spans="1:9" s="53" customFormat="1" ht="14.7" customHeight="1" x14ac:dyDescent="0.3">
      <c r="A144" s="149"/>
      <c r="B144" s="158" t="s">
        <v>464</v>
      </c>
      <c r="C144" s="156"/>
      <c r="D144" s="157" t="s">
        <v>389</v>
      </c>
      <c r="E144" s="149"/>
      <c r="F144" s="153"/>
      <c r="G144" s="149"/>
      <c r="H144" s="154"/>
      <c r="I144" s="155">
        <f t="shared" si="7"/>
        <v>0</v>
      </c>
    </row>
    <row r="145" spans="1:12" s="55" customFormat="1" ht="14.7" customHeight="1" x14ac:dyDescent="0.3">
      <c r="A145" s="149"/>
      <c r="B145" s="158" t="s">
        <v>465</v>
      </c>
      <c r="C145" s="156"/>
      <c r="D145" s="157" t="s">
        <v>265</v>
      </c>
      <c r="E145" s="149"/>
      <c r="F145" s="153"/>
      <c r="G145" s="149"/>
      <c r="H145" s="154"/>
      <c r="I145" s="155">
        <f t="shared" si="7"/>
        <v>0</v>
      </c>
      <c r="L145" s="56"/>
    </row>
    <row r="146" spans="1:12" s="55" customFormat="1" ht="14.7" customHeight="1" x14ac:dyDescent="0.3">
      <c r="A146" s="149"/>
      <c r="B146" s="158" t="s">
        <v>391</v>
      </c>
      <c r="C146" s="156"/>
      <c r="D146" s="157" t="s">
        <v>389</v>
      </c>
      <c r="E146" s="149"/>
      <c r="F146" s="153"/>
      <c r="G146" s="149"/>
      <c r="H146" s="154"/>
      <c r="I146" s="155">
        <f t="shared" si="7"/>
        <v>0</v>
      </c>
    </row>
    <row r="147" spans="1:12" s="55" customFormat="1" ht="14.7" customHeight="1" x14ac:dyDescent="0.3">
      <c r="A147" s="166"/>
      <c r="B147" s="166"/>
      <c r="C147" s="167"/>
      <c r="D147" s="168"/>
      <c r="E147" s="166"/>
      <c r="F147" s="169"/>
      <c r="G147" s="166"/>
      <c r="H147" s="162" t="s">
        <v>336</v>
      </c>
      <c r="I147" s="163">
        <f>SUM(I112:I146)</f>
        <v>0</v>
      </c>
      <c r="L147" s="57"/>
    </row>
    <row r="148" spans="1:12" s="55" customFormat="1" ht="14.7" customHeight="1" x14ac:dyDescent="0.3">
      <c r="A148" s="166"/>
      <c r="B148" s="166"/>
      <c r="C148" s="167"/>
      <c r="D148" s="168"/>
      <c r="E148" s="166"/>
      <c r="F148" s="169"/>
      <c r="G148" s="166"/>
      <c r="H148" s="174"/>
      <c r="I148" s="175"/>
    </row>
    <row r="149" spans="1:12" s="55" customFormat="1" ht="14.7" customHeight="1" x14ac:dyDescent="0.3">
      <c r="A149" s="165"/>
      <c r="B149" s="165"/>
      <c r="C149" s="148" t="s">
        <v>340</v>
      </c>
      <c r="D149" s="148"/>
      <c r="E149" s="148"/>
      <c r="F149" s="148"/>
      <c r="G149" s="148"/>
      <c r="H149" s="148"/>
      <c r="I149" s="148"/>
    </row>
    <row r="150" spans="1:12" s="53" customFormat="1" ht="12" x14ac:dyDescent="0.25">
      <c r="A150" s="144" t="s">
        <v>250</v>
      </c>
      <c r="B150" s="243" t="s">
        <v>251</v>
      </c>
      <c r="C150" s="244"/>
      <c r="D150" s="144" t="s">
        <v>252</v>
      </c>
      <c r="E150" s="144" t="s">
        <v>323</v>
      </c>
      <c r="F150" s="144" t="s">
        <v>324</v>
      </c>
      <c r="G150" s="144" t="s">
        <v>325</v>
      </c>
      <c r="H150" s="144" t="s">
        <v>326</v>
      </c>
      <c r="I150" s="144" t="s">
        <v>327</v>
      </c>
      <c r="J150" s="58"/>
    </row>
    <row r="151" spans="1:12" s="53" customFormat="1" ht="12" x14ac:dyDescent="0.3">
      <c r="A151" s="149"/>
      <c r="B151" s="150" t="s">
        <v>466</v>
      </c>
      <c r="C151" s="151"/>
      <c r="D151" s="152" t="s">
        <v>265</v>
      </c>
      <c r="E151" s="149"/>
      <c r="F151" s="153"/>
      <c r="G151" s="149"/>
      <c r="H151" s="154"/>
      <c r="I151" s="155">
        <f t="shared" ref="I151:I154" si="8">ROUND(F151*G151*H151,2)</f>
        <v>0</v>
      </c>
    </row>
    <row r="152" spans="1:12" s="53" customFormat="1" ht="12" x14ac:dyDescent="0.3">
      <c r="A152" s="149"/>
      <c r="B152" s="150" t="s">
        <v>467</v>
      </c>
      <c r="C152" s="156"/>
      <c r="D152" s="152" t="s">
        <v>265</v>
      </c>
      <c r="E152" s="149"/>
      <c r="F152" s="153"/>
      <c r="G152" s="149"/>
      <c r="H152" s="154"/>
      <c r="I152" s="155">
        <f t="shared" si="8"/>
        <v>0</v>
      </c>
    </row>
    <row r="153" spans="1:12" s="53" customFormat="1" ht="12" x14ac:dyDescent="0.3">
      <c r="A153" s="149"/>
      <c r="B153" s="150" t="s">
        <v>468</v>
      </c>
      <c r="C153" s="156"/>
      <c r="D153" s="152" t="s">
        <v>265</v>
      </c>
      <c r="E153" s="149"/>
      <c r="F153" s="153"/>
      <c r="G153" s="149"/>
      <c r="H153" s="154"/>
      <c r="I153" s="155">
        <f t="shared" si="8"/>
        <v>0</v>
      </c>
    </row>
    <row r="154" spans="1:12" s="53" customFormat="1" ht="12" x14ac:dyDescent="0.3">
      <c r="A154" s="149"/>
      <c r="B154" s="150" t="s">
        <v>469</v>
      </c>
      <c r="C154" s="156"/>
      <c r="D154" s="152" t="s">
        <v>265</v>
      </c>
      <c r="E154" s="149"/>
      <c r="F154" s="153"/>
      <c r="G154" s="149"/>
      <c r="H154" s="154"/>
      <c r="I154" s="155">
        <f t="shared" si="8"/>
        <v>0</v>
      </c>
    </row>
    <row r="155" spans="1:12" s="53" customFormat="1" ht="12" x14ac:dyDescent="0.3">
      <c r="A155" s="149"/>
      <c r="B155" s="158" t="s">
        <v>378</v>
      </c>
      <c r="C155" s="156"/>
      <c r="D155" s="152" t="s">
        <v>362</v>
      </c>
      <c r="E155" s="149"/>
      <c r="F155" s="153"/>
      <c r="G155" s="149"/>
      <c r="H155" s="155"/>
      <c r="I155" s="155">
        <f t="shared" ref="I155:I165" si="9">ROUND(E155*F155*G155*H155,2)</f>
        <v>0</v>
      </c>
      <c r="J155" s="59"/>
    </row>
    <row r="156" spans="1:12" s="51" customFormat="1" ht="12" x14ac:dyDescent="0.3">
      <c r="A156" s="149"/>
      <c r="B156" s="150" t="s">
        <v>328</v>
      </c>
      <c r="C156" s="151"/>
      <c r="D156" s="152" t="s">
        <v>329</v>
      </c>
      <c r="E156" s="149"/>
      <c r="F156" s="153"/>
      <c r="G156" s="149"/>
      <c r="H156" s="154"/>
      <c r="I156" s="155">
        <f t="shared" si="9"/>
        <v>0</v>
      </c>
    </row>
    <row r="157" spans="1:12" s="51" customFormat="1" ht="12" x14ac:dyDescent="0.3">
      <c r="A157" s="149"/>
      <c r="B157" s="150" t="s">
        <v>330</v>
      </c>
      <c r="C157" s="151"/>
      <c r="D157" s="152" t="s">
        <v>329</v>
      </c>
      <c r="E157" s="149"/>
      <c r="F157" s="153"/>
      <c r="G157" s="149"/>
      <c r="H157" s="154"/>
      <c r="I157" s="155">
        <f t="shared" si="9"/>
        <v>0</v>
      </c>
    </row>
    <row r="158" spans="1:12" s="51" customFormat="1" ht="12" x14ac:dyDescent="0.3">
      <c r="A158" s="149"/>
      <c r="B158" s="150" t="s">
        <v>365</v>
      </c>
      <c r="C158" s="151"/>
      <c r="D158" s="152" t="s">
        <v>329</v>
      </c>
      <c r="E158" s="149"/>
      <c r="F158" s="153"/>
      <c r="G158" s="149"/>
      <c r="H158" s="154"/>
      <c r="I158" s="155">
        <f t="shared" si="9"/>
        <v>0</v>
      </c>
    </row>
    <row r="159" spans="1:12" s="51" customFormat="1" ht="12" x14ac:dyDescent="0.3">
      <c r="A159" s="149"/>
      <c r="B159" s="150" t="s">
        <v>331</v>
      </c>
      <c r="C159" s="151"/>
      <c r="D159" s="152" t="s">
        <v>252</v>
      </c>
      <c r="E159" s="149"/>
      <c r="F159" s="153"/>
      <c r="G159" s="149"/>
      <c r="H159" s="154"/>
      <c r="I159" s="155">
        <f t="shared" si="9"/>
        <v>0</v>
      </c>
    </row>
    <row r="160" spans="1:12" s="52" customFormat="1" ht="12" x14ac:dyDescent="0.2">
      <c r="A160" s="149"/>
      <c r="B160" s="150" t="s">
        <v>332</v>
      </c>
      <c r="C160" s="151"/>
      <c r="D160" s="152" t="s">
        <v>252</v>
      </c>
      <c r="E160" s="149"/>
      <c r="F160" s="153"/>
      <c r="G160" s="149"/>
      <c r="H160" s="154"/>
      <c r="I160" s="155">
        <f t="shared" si="9"/>
        <v>0</v>
      </c>
    </row>
    <row r="161" spans="1:9" s="52" customFormat="1" ht="12" x14ac:dyDescent="0.2">
      <c r="A161" s="149"/>
      <c r="B161" s="150" t="s">
        <v>333</v>
      </c>
      <c r="C161" s="151"/>
      <c r="D161" s="152" t="s">
        <v>265</v>
      </c>
      <c r="E161" s="149"/>
      <c r="F161" s="153"/>
      <c r="G161" s="149"/>
      <c r="H161" s="154"/>
      <c r="I161" s="155">
        <f t="shared" si="9"/>
        <v>0</v>
      </c>
    </row>
    <row r="162" spans="1:9" s="52" customFormat="1" ht="12" x14ac:dyDescent="0.2">
      <c r="A162" s="149"/>
      <c r="B162" s="150" t="s">
        <v>338</v>
      </c>
      <c r="C162" s="151"/>
      <c r="D162" s="152" t="s">
        <v>371</v>
      </c>
      <c r="E162" s="149"/>
      <c r="F162" s="153"/>
      <c r="G162" s="149"/>
      <c r="H162" s="154"/>
      <c r="I162" s="155">
        <f t="shared" si="9"/>
        <v>0</v>
      </c>
    </row>
    <row r="163" spans="1:9" ht="12" x14ac:dyDescent="0.2">
      <c r="A163" s="149"/>
      <c r="B163" s="150" t="s">
        <v>334</v>
      </c>
      <c r="C163" s="151"/>
      <c r="D163" s="152" t="s">
        <v>265</v>
      </c>
      <c r="E163" s="149"/>
      <c r="F163" s="153"/>
      <c r="G163" s="149"/>
      <c r="H163" s="154"/>
      <c r="I163" s="155">
        <f t="shared" si="9"/>
        <v>0</v>
      </c>
    </row>
    <row r="164" spans="1:9" ht="12" x14ac:dyDescent="0.2">
      <c r="A164" s="149"/>
      <c r="B164" s="150" t="s">
        <v>335</v>
      </c>
      <c r="C164" s="151"/>
      <c r="D164" s="152" t="s">
        <v>265</v>
      </c>
      <c r="E164" s="149"/>
      <c r="F164" s="153"/>
      <c r="G164" s="149"/>
      <c r="H164" s="154"/>
      <c r="I164" s="155">
        <f t="shared" si="9"/>
        <v>0</v>
      </c>
    </row>
    <row r="165" spans="1:9" ht="12" x14ac:dyDescent="0.2">
      <c r="A165" s="149"/>
      <c r="B165" s="150" t="s">
        <v>376</v>
      </c>
      <c r="C165" s="151"/>
      <c r="D165" s="152" t="s">
        <v>375</v>
      </c>
      <c r="E165" s="149"/>
      <c r="F165" s="153"/>
      <c r="G165" s="149"/>
      <c r="H165" s="154"/>
      <c r="I165" s="155">
        <f t="shared" si="9"/>
        <v>0</v>
      </c>
    </row>
    <row r="166" spans="1:9" ht="12" x14ac:dyDescent="0.2">
      <c r="A166" s="166"/>
      <c r="B166" s="166"/>
      <c r="C166" s="167"/>
      <c r="D166" s="168"/>
      <c r="E166" s="166"/>
      <c r="F166" s="169"/>
      <c r="G166" s="166"/>
      <c r="H166" s="162" t="s">
        <v>336</v>
      </c>
      <c r="I166" s="163">
        <f>SUM(I151:I165)</f>
        <v>0</v>
      </c>
    </row>
    <row r="167" spans="1:9" ht="12" x14ac:dyDescent="0.2">
      <c r="A167" s="166"/>
      <c r="B167" s="166"/>
      <c r="C167" s="167"/>
      <c r="D167" s="168"/>
      <c r="E167" s="166"/>
      <c r="F167" s="169"/>
      <c r="G167" s="166"/>
      <c r="H167" s="162"/>
      <c r="I167" s="172"/>
    </row>
    <row r="168" spans="1:9" ht="12" x14ac:dyDescent="0.2">
      <c r="A168" s="165"/>
      <c r="B168" s="165"/>
      <c r="C168" s="148" t="s">
        <v>341</v>
      </c>
      <c r="D168" s="148"/>
      <c r="E168" s="148"/>
      <c r="F168" s="148"/>
      <c r="G168" s="148"/>
      <c r="H168" s="148"/>
      <c r="I168" s="148"/>
    </row>
    <row r="169" spans="1:9" ht="12" x14ac:dyDescent="0.2">
      <c r="A169" s="144" t="s">
        <v>250</v>
      </c>
      <c r="B169" s="243" t="s">
        <v>251</v>
      </c>
      <c r="C169" s="244"/>
      <c r="D169" s="144" t="s">
        <v>252</v>
      </c>
      <c r="E169" s="144" t="s">
        <v>323</v>
      </c>
      <c r="F169" s="144" t="s">
        <v>324</v>
      </c>
      <c r="G169" s="144" t="s">
        <v>325</v>
      </c>
      <c r="H169" s="144" t="s">
        <v>326</v>
      </c>
      <c r="I169" s="144" t="s">
        <v>327</v>
      </c>
    </row>
    <row r="170" spans="1:9" ht="12" x14ac:dyDescent="0.2">
      <c r="A170" s="149"/>
      <c r="B170" s="150" t="s">
        <v>342</v>
      </c>
      <c r="C170" s="151"/>
      <c r="D170" s="152" t="s">
        <v>265</v>
      </c>
      <c r="E170" s="149"/>
      <c r="F170" s="153"/>
      <c r="G170" s="149"/>
      <c r="H170" s="154"/>
      <c r="I170" s="155">
        <f t="shared" ref="I170:I173" si="10">ROUND(F170*G170*H170,2)</f>
        <v>0</v>
      </c>
    </row>
    <row r="171" spans="1:9" ht="12" x14ac:dyDescent="0.2">
      <c r="A171" s="149"/>
      <c r="B171" s="150" t="s">
        <v>470</v>
      </c>
      <c r="C171" s="156"/>
      <c r="D171" s="152" t="s">
        <v>265</v>
      </c>
      <c r="E171" s="149"/>
      <c r="F171" s="153"/>
      <c r="G171" s="149"/>
      <c r="H171" s="154"/>
      <c r="I171" s="155">
        <f t="shared" si="10"/>
        <v>0</v>
      </c>
    </row>
    <row r="172" spans="1:9" ht="12" x14ac:dyDescent="0.2">
      <c r="A172" s="149"/>
      <c r="B172" s="150" t="s">
        <v>471</v>
      </c>
      <c r="C172" s="156"/>
      <c r="D172" s="152" t="s">
        <v>265</v>
      </c>
      <c r="E172" s="149"/>
      <c r="F172" s="153"/>
      <c r="G172" s="149"/>
      <c r="H172" s="154"/>
      <c r="I172" s="155">
        <f t="shared" si="10"/>
        <v>0</v>
      </c>
    </row>
    <row r="173" spans="1:9" ht="12" x14ac:dyDescent="0.2">
      <c r="A173" s="160"/>
      <c r="B173" s="158" t="s">
        <v>378</v>
      </c>
      <c r="C173" s="156"/>
      <c r="D173" s="157" t="s">
        <v>362</v>
      </c>
      <c r="E173" s="159"/>
      <c r="F173" s="153"/>
      <c r="G173" s="159"/>
      <c r="H173" s="155"/>
      <c r="I173" s="155">
        <f t="shared" si="10"/>
        <v>0</v>
      </c>
    </row>
    <row r="174" spans="1:9" ht="12" x14ac:dyDescent="0.2">
      <c r="A174" s="160"/>
      <c r="B174" s="158" t="s">
        <v>392</v>
      </c>
      <c r="C174" s="156"/>
      <c r="D174" s="157" t="s">
        <v>265</v>
      </c>
      <c r="E174" s="159"/>
      <c r="F174" s="153"/>
      <c r="G174" s="159"/>
      <c r="H174" s="155"/>
      <c r="I174" s="155">
        <f t="shared" ref="I174:I192" si="11">ROUND(E174*F174*G174*H174,2)</f>
        <v>0</v>
      </c>
    </row>
    <row r="175" spans="1:9" ht="12" x14ac:dyDescent="0.2">
      <c r="A175" s="160"/>
      <c r="B175" s="158" t="s">
        <v>328</v>
      </c>
      <c r="C175" s="156"/>
      <c r="D175" s="157" t="s">
        <v>329</v>
      </c>
      <c r="E175" s="159"/>
      <c r="F175" s="153"/>
      <c r="G175" s="159"/>
      <c r="H175" s="155"/>
      <c r="I175" s="155">
        <f t="shared" si="11"/>
        <v>0</v>
      </c>
    </row>
    <row r="176" spans="1:9" ht="12" x14ac:dyDescent="0.2">
      <c r="A176" s="160"/>
      <c r="B176" s="158" t="s">
        <v>330</v>
      </c>
      <c r="C176" s="156"/>
      <c r="D176" s="157" t="s">
        <v>329</v>
      </c>
      <c r="E176" s="159"/>
      <c r="F176" s="153"/>
      <c r="G176" s="159"/>
      <c r="H176" s="155"/>
      <c r="I176" s="155">
        <f t="shared" si="11"/>
        <v>0</v>
      </c>
    </row>
    <row r="177" spans="1:9" ht="12" x14ac:dyDescent="0.2">
      <c r="A177" s="160"/>
      <c r="B177" s="158" t="s">
        <v>365</v>
      </c>
      <c r="C177" s="156"/>
      <c r="D177" s="157" t="s">
        <v>329</v>
      </c>
      <c r="E177" s="159"/>
      <c r="F177" s="153"/>
      <c r="G177" s="159"/>
      <c r="H177" s="155"/>
      <c r="I177" s="155">
        <f t="shared" si="11"/>
        <v>0</v>
      </c>
    </row>
    <row r="178" spans="1:9" ht="12" x14ac:dyDescent="0.2">
      <c r="A178" s="160"/>
      <c r="B178" s="158" t="s">
        <v>331</v>
      </c>
      <c r="C178" s="156"/>
      <c r="D178" s="157" t="s">
        <v>252</v>
      </c>
      <c r="E178" s="159"/>
      <c r="F178" s="153"/>
      <c r="G178" s="159"/>
      <c r="H178" s="155"/>
      <c r="I178" s="155">
        <f t="shared" si="11"/>
        <v>0</v>
      </c>
    </row>
    <row r="179" spans="1:9" ht="12" x14ac:dyDescent="0.2">
      <c r="A179" s="160"/>
      <c r="B179" s="158" t="s">
        <v>332</v>
      </c>
      <c r="C179" s="156"/>
      <c r="D179" s="157" t="s">
        <v>252</v>
      </c>
      <c r="E179" s="159"/>
      <c r="F179" s="153"/>
      <c r="G179" s="159"/>
      <c r="H179" s="155"/>
      <c r="I179" s="155">
        <f t="shared" si="11"/>
        <v>0</v>
      </c>
    </row>
    <row r="180" spans="1:9" ht="12" x14ac:dyDescent="0.2">
      <c r="A180" s="160"/>
      <c r="B180" s="158" t="s">
        <v>333</v>
      </c>
      <c r="C180" s="156"/>
      <c r="D180" s="157" t="s">
        <v>265</v>
      </c>
      <c r="E180" s="159"/>
      <c r="F180" s="153"/>
      <c r="G180" s="159"/>
      <c r="H180" s="155"/>
      <c r="I180" s="155">
        <f t="shared" si="11"/>
        <v>0</v>
      </c>
    </row>
    <row r="181" spans="1:9" ht="12" x14ac:dyDescent="0.2">
      <c r="A181" s="160"/>
      <c r="B181" s="158" t="s">
        <v>338</v>
      </c>
      <c r="C181" s="156"/>
      <c r="D181" s="157" t="s">
        <v>371</v>
      </c>
      <c r="E181" s="159"/>
      <c r="F181" s="153"/>
      <c r="G181" s="159"/>
      <c r="H181" s="155"/>
      <c r="I181" s="155">
        <f t="shared" si="11"/>
        <v>0</v>
      </c>
    </row>
    <row r="182" spans="1:9" ht="12" x14ac:dyDescent="0.2">
      <c r="A182" s="149"/>
      <c r="B182" s="158" t="s">
        <v>334</v>
      </c>
      <c r="C182" s="156"/>
      <c r="D182" s="157" t="s">
        <v>265</v>
      </c>
      <c r="E182" s="159"/>
      <c r="F182" s="153"/>
      <c r="G182" s="159"/>
      <c r="H182" s="155"/>
      <c r="I182" s="155">
        <f t="shared" si="11"/>
        <v>0</v>
      </c>
    </row>
    <row r="183" spans="1:9" ht="12" x14ac:dyDescent="0.2">
      <c r="A183" s="149"/>
      <c r="B183" s="158" t="s">
        <v>335</v>
      </c>
      <c r="C183" s="156"/>
      <c r="D183" s="157" t="s">
        <v>265</v>
      </c>
      <c r="E183" s="159"/>
      <c r="F183" s="153"/>
      <c r="G183" s="159"/>
      <c r="H183" s="155"/>
      <c r="I183" s="155">
        <f t="shared" si="11"/>
        <v>0</v>
      </c>
    </row>
    <row r="184" spans="1:9" ht="12" x14ac:dyDescent="0.2">
      <c r="A184" s="149"/>
      <c r="B184" s="158" t="s">
        <v>376</v>
      </c>
      <c r="C184" s="156"/>
      <c r="D184" s="157" t="s">
        <v>375</v>
      </c>
      <c r="E184" s="159"/>
      <c r="F184" s="153"/>
      <c r="G184" s="159"/>
      <c r="H184" s="155"/>
      <c r="I184" s="155">
        <f t="shared" si="11"/>
        <v>0</v>
      </c>
    </row>
    <row r="185" spans="1:9" ht="12" x14ac:dyDescent="0.2">
      <c r="A185" s="149"/>
      <c r="B185" s="158" t="s">
        <v>393</v>
      </c>
      <c r="C185" s="156"/>
      <c r="D185" s="152" t="s">
        <v>394</v>
      </c>
      <c r="E185" s="159"/>
      <c r="F185" s="153"/>
      <c r="G185" s="149"/>
      <c r="H185" s="154"/>
      <c r="I185" s="155">
        <f t="shared" si="11"/>
        <v>0</v>
      </c>
    </row>
    <row r="186" spans="1:9" ht="12" x14ac:dyDescent="0.2">
      <c r="A186" s="149"/>
      <c r="B186" s="158" t="s">
        <v>395</v>
      </c>
      <c r="C186" s="156"/>
      <c r="D186" s="152" t="s">
        <v>396</v>
      </c>
      <c r="E186" s="159"/>
      <c r="F186" s="153"/>
      <c r="G186" s="149"/>
      <c r="H186" s="154"/>
      <c r="I186" s="155">
        <f t="shared" si="11"/>
        <v>0</v>
      </c>
    </row>
    <row r="187" spans="1:9" ht="12" x14ac:dyDescent="0.2">
      <c r="A187" s="149"/>
      <c r="B187" s="158" t="s">
        <v>397</v>
      </c>
      <c r="C187" s="156"/>
      <c r="D187" s="152" t="s">
        <v>265</v>
      </c>
      <c r="E187" s="149"/>
      <c r="F187" s="153"/>
      <c r="G187" s="149"/>
      <c r="H187" s="154"/>
      <c r="I187" s="155">
        <f t="shared" si="11"/>
        <v>0</v>
      </c>
    </row>
    <row r="188" spans="1:9" ht="12" x14ac:dyDescent="0.2">
      <c r="A188" s="149"/>
      <c r="B188" s="158" t="s">
        <v>398</v>
      </c>
      <c r="C188" s="156"/>
      <c r="D188" s="152" t="s">
        <v>371</v>
      </c>
      <c r="E188" s="149"/>
      <c r="F188" s="153"/>
      <c r="G188" s="149"/>
      <c r="H188" s="154"/>
      <c r="I188" s="155">
        <f t="shared" si="11"/>
        <v>0</v>
      </c>
    </row>
    <row r="189" spans="1:9" ht="12" x14ac:dyDescent="0.2">
      <c r="A189" s="149"/>
      <c r="B189" s="158" t="s">
        <v>399</v>
      </c>
      <c r="C189" s="156"/>
      <c r="D189" s="152" t="s">
        <v>265</v>
      </c>
      <c r="E189" s="149"/>
      <c r="F189" s="153"/>
      <c r="G189" s="149"/>
      <c r="H189" s="154"/>
      <c r="I189" s="155">
        <f t="shared" si="11"/>
        <v>0</v>
      </c>
    </row>
    <row r="190" spans="1:9" ht="12" x14ac:dyDescent="0.2">
      <c r="A190" s="149"/>
      <c r="B190" s="158" t="s">
        <v>400</v>
      </c>
      <c r="C190" s="156"/>
      <c r="D190" s="152" t="s">
        <v>371</v>
      </c>
      <c r="E190" s="149"/>
      <c r="F190" s="153"/>
      <c r="G190" s="149"/>
      <c r="H190" s="154"/>
      <c r="I190" s="155">
        <f t="shared" si="11"/>
        <v>0</v>
      </c>
    </row>
    <row r="191" spans="1:9" ht="12" x14ac:dyDescent="0.2">
      <c r="A191" s="149"/>
      <c r="B191" s="158" t="s">
        <v>401</v>
      </c>
      <c r="C191" s="156"/>
      <c r="D191" s="152" t="s">
        <v>396</v>
      </c>
      <c r="E191" s="149"/>
      <c r="F191" s="153"/>
      <c r="G191" s="149"/>
      <c r="H191" s="154"/>
      <c r="I191" s="155">
        <f t="shared" si="11"/>
        <v>0</v>
      </c>
    </row>
    <row r="192" spans="1:9" ht="12" x14ac:dyDescent="0.2">
      <c r="A192" s="149"/>
      <c r="B192" s="150" t="s">
        <v>402</v>
      </c>
      <c r="C192" s="151"/>
      <c r="D192" s="152" t="s">
        <v>403</v>
      </c>
      <c r="E192" s="149"/>
      <c r="F192" s="153"/>
      <c r="G192" s="149"/>
      <c r="H192" s="154"/>
      <c r="I192" s="155">
        <f t="shared" si="11"/>
        <v>0</v>
      </c>
    </row>
    <row r="193" spans="1:9" ht="12" x14ac:dyDescent="0.2">
      <c r="A193" s="166"/>
      <c r="B193" s="166"/>
      <c r="C193" s="167"/>
      <c r="D193" s="168"/>
      <c r="E193" s="166"/>
      <c r="F193" s="169"/>
      <c r="G193" s="166"/>
      <c r="H193" s="162" t="s">
        <v>336</v>
      </c>
      <c r="I193" s="163">
        <f>SUM(I170:I192)</f>
        <v>0</v>
      </c>
    </row>
    <row r="194" spans="1:9" ht="12" x14ac:dyDescent="0.2">
      <c r="A194" s="166"/>
      <c r="B194" s="166"/>
      <c r="C194" s="167"/>
      <c r="D194" s="168"/>
      <c r="E194" s="166"/>
      <c r="F194" s="169"/>
      <c r="G194" s="166"/>
      <c r="H194" s="162"/>
      <c r="I194" s="172"/>
    </row>
    <row r="195" spans="1:9" ht="12" x14ac:dyDescent="0.25">
      <c r="A195" s="147"/>
      <c r="B195" s="147"/>
      <c r="C195" s="148" t="s">
        <v>343</v>
      </c>
      <c r="D195" s="148"/>
      <c r="E195" s="148"/>
      <c r="F195" s="148"/>
      <c r="G195" s="148"/>
      <c r="H195" s="148"/>
      <c r="I195" s="148"/>
    </row>
    <row r="196" spans="1:9" ht="12" x14ac:dyDescent="0.2">
      <c r="A196" s="144" t="s">
        <v>250</v>
      </c>
      <c r="B196" s="243" t="s">
        <v>251</v>
      </c>
      <c r="C196" s="244"/>
      <c r="D196" s="144" t="s">
        <v>252</v>
      </c>
      <c r="E196" s="144" t="s">
        <v>323</v>
      </c>
      <c r="F196" s="144" t="s">
        <v>324</v>
      </c>
      <c r="G196" s="144" t="s">
        <v>325</v>
      </c>
      <c r="H196" s="144" t="s">
        <v>326</v>
      </c>
      <c r="I196" s="144" t="s">
        <v>327</v>
      </c>
    </row>
    <row r="197" spans="1:9" ht="12" x14ac:dyDescent="0.2">
      <c r="A197" s="149"/>
      <c r="B197" s="236" t="s">
        <v>344</v>
      </c>
      <c r="C197" s="238"/>
      <c r="D197" s="152" t="s">
        <v>265</v>
      </c>
      <c r="E197" s="149"/>
      <c r="F197" s="153"/>
      <c r="G197" s="149"/>
      <c r="H197" s="154"/>
      <c r="I197" s="155">
        <f t="shared" ref="I197:I202" si="12">ROUND(E197*F197*G197*H197,2)</f>
        <v>0</v>
      </c>
    </row>
    <row r="198" spans="1:9" ht="12" x14ac:dyDescent="0.2">
      <c r="A198" s="149"/>
      <c r="B198" s="236" t="s">
        <v>345</v>
      </c>
      <c r="C198" s="238"/>
      <c r="D198" s="152" t="s">
        <v>265</v>
      </c>
      <c r="E198" s="149"/>
      <c r="F198" s="153"/>
      <c r="G198" s="149"/>
      <c r="H198" s="154"/>
      <c r="I198" s="155">
        <f t="shared" si="12"/>
        <v>0</v>
      </c>
    </row>
    <row r="199" spans="1:9" ht="12" x14ac:dyDescent="0.2">
      <c r="A199" s="149"/>
      <c r="B199" s="236" t="s">
        <v>346</v>
      </c>
      <c r="C199" s="238"/>
      <c r="D199" s="152" t="s">
        <v>265</v>
      </c>
      <c r="E199" s="149"/>
      <c r="F199" s="153"/>
      <c r="G199" s="149"/>
      <c r="H199" s="154"/>
      <c r="I199" s="155">
        <f t="shared" si="12"/>
        <v>0</v>
      </c>
    </row>
    <row r="200" spans="1:9" ht="12" x14ac:dyDescent="0.2">
      <c r="A200" s="149"/>
      <c r="B200" s="236" t="s">
        <v>347</v>
      </c>
      <c r="C200" s="238"/>
      <c r="D200" s="152" t="s">
        <v>265</v>
      </c>
      <c r="E200" s="149"/>
      <c r="F200" s="153"/>
      <c r="G200" s="149"/>
      <c r="H200" s="154"/>
      <c r="I200" s="155">
        <f t="shared" si="12"/>
        <v>0</v>
      </c>
    </row>
    <row r="201" spans="1:9" ht="12" x14ac:dyDescent="0.2">
      <c r="A201" s="149"/>
      <c r="B201" s="236" t="s">
        <v>348</v>
      </c>
      <c r="C201" s="238"/>
      <c r="D201" s="152" t="s">
        <v>265</v>
      </c>
      <c r="E201" s="149"/>
      <c r="F201" s="153"/>
      <c r="G201" s="149"/>
      <c r="H201" s="154"/>
      <c r="I201" s="155">
        <f t="shared" si="12"/>
        <v>0</v>
      </c>
    </row>
    <row r="202" spans="1:9" ht="12" x14ac:dyDescent="0.2">
      <c r="A202" s="149"/>
      <c r="B202" s="236" t="s">
        <v>472</v>
      </c>
      <c r="C202" s="238"/>
      <c r="D202" s="152" t="s">
        <v>375</v>
      </c>
      <c r="E202" s="149"/>
      <c r="F202" s="153"/>
      <c r="G202" s="149"/>
      <c r="H202" s="154"/>
      <c r="I202" s="155">
        <f t="shared" si="12"/>
        <v>0</v>
      </c>
    </row>
    <row r="203" spans="1:9" ht="12" x14ac:dyDescent="0.2">
      <c r="A203" s="166"/>
      <c r="B203" s="166"/>
      <c r="C203" s="167"/>
      <c r="D203" s="168"/>
      <c r="E203" s="166"/>
      <c r="F203" s="169"/>
      <c r="G203" s="166"/>
      <c r="H203" s="162" t="s">
        <v>336</v>
      </c>
      <c r="I203" s="163">
        <f>SUM(I197:I202)</f>
        <v>0</v>
      </c>
    </row>
    <row r="204" spans="1:9" ht="12" x14ac:dyDescent="0.2">
      <c r="A204" s="166"/>
      <c r="B204" s="166"/>
      <c r="C204" s="167"/>
      <c r="D204" s="168"/>
      <c r="E204" s="166"/>
      <c r="F204" s="169"/>
      <c r="G204" s="166"/>
      <c r="H204" s="162"/>
      <c r="I204" s="172"/>
    </row>
    <row r="205" spans="1:9" ht="12" x14ac:dyDescent="0.2">
      <c r="A205" s="162"/>
      <c r="B205" s="162"/>
      <c r="C205" s="142"/>
      <c r="D205" s="162"/>
      <c r="E205" s="162"/>
      <c r="F205" s="176"/>
      <c r="G205" s="162"/>
      <c r="H205" s="162"/>
      <c r="I205" s="172"/>
    </row>
    <row r="206" spans="1:9" ht="12" x14ac:dyDescent="0.25">
      <c r="A206" s="147"/>
      <c r="B206" s="147"/>
      <c r="C206" s="148" t="s">
        <v>349</v>
      </c>
      <c r="D206" s="148"/>
      <c r="E206" s="148"/>
      <c r="F206" s="148"/>
      <c r="G206" s="148"/>
      <c r="H206" s="148"/>
      <c r="I206" s="148"/>
    </row>
    <row r="207" spans="1:9" ht="12" x14ac:dyDescent="0.2">
      <c r="A207" s="144" t="s">
        <v>250</v>
      </c>
      <c r="B207" s="239" t="s">
        <v>251</v>
      </c>
      <c r="C207" s="245"/>
      <c r="D207" s="240"/>
      <c r="E207" s="177" t="s">
        <v>350</v>
      </c>
      <c r="F207" s="177" t="s">
        <v>351</v>
      </c>
      <c r="G207" s="177" t="s">
        <v>352</v>
      </c>
      <c r="H207" s="178" t="s">
        <v>326</v>
      </c>
      <c r="I207" s="178" t="s">
        <v>327</v>
      </c>
    </row>
    <row r="208" spans="1:9" ht="12" x14ac:dyDescent="0.2">
      <c r="A208" s="149"/>
      <c r="B208" s="236" t="s">
        <v>353</v>
      </c>
      <c r="C208" s="237"/>
      <c r="D208" s="238"/>
      <c r="E208" s="149"/>
      <c r="F208" s="179"/>
      <c r="G208" s="180"/>
      <c r="H208" s="179"/>
      <c r="I208" s="155">
        <f t="shared" ref="I208:I212" si="13">ROUND(E208*F208*G208*H208,2)</f>
        <v>0</v>
      </c>
    </row>
    <row r="209" spans="1:9" ht="12" x14ac:dyDescent="0.2">
      <c r="A209" s="149"/>
      <c r="B209" s="236" t="s">
        <v>354</v>
      </c>
      <c r="C209" s="237"/>
      <c r="D209" s="238"/>
      <c r="E209" s="149"/>
      <c r="F209" s="179"/>
      <c r="G209" s="154"/>
      <c r="H209" s="179"/>
      <c r="I209" s="155">
        <f t="shared" si="13"/>
        <v>0</v>
      </c>
    </row>
    <row r="210" spans="1:9" ht="12" x14ac:dyDescent="0.2">
      <c r="A210" s="149"/>
      <c r="B210" s="236" t="s">
        <v>355</v>
      </c>
      <c r="C210" s="237"/>
      <c r="D210" s="238"/>
      <c r="E210" s="149"/>
      <c r="F210" s="179"/>
      <c r="G210" s="154"/>
      <c r="H210" s="179"/>
      <c r="I210" s="155">
        <f t="shared" si="13"/>
        <v>0</v>
      </c>
    </row>
    <row r="211" spans="1:9" ht="12" x14ac:dyDescent="0.2">
      <c r="A211" s="149"/>
      <c r="B211" s="236" t="s">
        <v>356</v>
      </c>
      <c r="C211" s="237"/>
      <c r="D211" s="238"/>
      <c r="E211" s="149"/>
      <c r="F211" s="179"/>
      <c r="G211" s="154"/>
      <c r="H211" s="179"/>
      <c r="I211" s="155">
        <f t="shared" si="13"/>
        <v>0</v>
      </c>
    </row>
    <row r="212" spans="1:9" ht="12" x14ac:dyDescent="0.2">
      <c r="A212" s="149"/>
      <c r="B212" s="236" t="s">
        <v>356</v>
      </c>
      <c r="C212" s="237"/>
      <c r="D212" s="170"/>
      <c r="E212" s="149"/>
      <c r="F212" s="179"/>
      <c r="G212" s="154"/>
      <c r="H212" s="179"/>
      <c r="I212" s="155">
        <f t="shared" si="13"/>
        <v>0</v>
      </c>
    </row>
    <row r="213" spans="1:9" ht="12" x14ac:dyDescent="0.2">
      <c r="A213" s="162"/>
      <c r="B213" s="162"/>
      <c r="C213" s="142"/>
      <c r="D213" s="162"/>
      <c r="E213" s="162"/>
      <c r="F213" s="176"/>
      <c r="G213" s="162"/>
      <c r="H213" s="162" t="s">
        <v>336</v>
      </c>
      <c r="I213" s="181">
        <f>SUM(I208:I212)</f>
        <v>0</v>
      </c>
    </row>
    <row r="214" spans="1:9" ht="12" x14ac:dyDescent="0.2">
      <c r="A214" s="162"/>
      <c r="B214" s="162"/>
      <c r="C214" s="142"/>
      <c r="D214" s="162"/>
      <c r="E214" s="162"/>
      <c r="F214" s="176"/>
      <c r="G214" s="162"/>
      <c r="H214" s="162"/>
      <c r="I214" s="182"/>
    </row>
    <row r="215" spans="1:9" ht="12" x14ac:dyDescent="0.25">
      <c r="A215" s="147"/>
      <c r="B215" s="147"/>
      <c r="C215" s="148" t="s">
        <v>404</v>
      </c>
      <c r="D215" s="148"/>
      <c r="E215" s="148"/>
      <c r="F215" s="148"/>
      <c r="G215" s="148"/>
      <c r="H215" s="148"/>
      <c r="I215" s="148"/>
    </row>
    <row r="216" spans="1:9" ht="12" x14ac:dyDescent="0.2">
      <c r="A216" s="144" t="s">
        <v>250</v>
      </c>
      <c r="B216" s="239" t="s">
        <v>251</v>
      </c>
      <c r="C216" s="240"/>
      <c r="D216" s="144" t="s">
        <v>252</v>
      </c>
      <c r="E216" s="144" t="s">
        <v>405</v>
      </c>
      <c r="F216" s="144" t="s">
        <v>324</v>
      </c>
      <c r="G216" s="144" t="s">
        <v>325</v>
      </c>
      <c r="H216" s="144" t="s">
        <v>327</v>
      </c>
      <c r="I216" s="144" t="s">
        <v>327</v>
      </c>
    </row>
    <row r="217" spans="1:9" ht="13.8" x14ac:dyDescent="0.2">
      <c r="A217" s="149"/>
      <c r="B217" s="150" t="s">
        <v>406</v>
      </c>
      <c r="C217" s="183"/>
      <c r="D217" s="152" t="s">
        <v>407</v>
      </c>
      <c r="E217" s="149">
        <v>1</v>
      </c>
      <c r="F217" s="179"/>
      <c r="G217" s="180"/>
      <c r="H217" s="184"/>
      <c r="I217" s="155">
        <f>ROUND(E217*H217,2)</f>
        <v>0</v>
      </c>
    </row>
    <row r="218" spans="1:9" ht="12" x14ac:dyDescent="0.2">
      <c r="A218" s="162"/>
      <c r="B218" s="162"/>
      <c r="C218" s="142"/>
      <c r="D218" s="142"/>
      <c r="E218" s="162"/>
      <c r="F218" s="176"/>
      <c r="G218" s="162"/>
      <c r="H218" s="162" t="s">
        <v>336</v>
      </c>
      <c r="I218" s="181">
        <f>SUM(I217:I217)</f>
        <v>0</v>
      </c>
    </row>
    <row r="219" spans="1:9" ht="12" x14ac:dyDescent="0.2">
      <c r="A219" s="142"/>
      <c r="B219" s="142"/>
      <c r="C219" s="142"/>
      <c r="D219" s="142"/>
      <c r="E219" s="142"/>
      <c r="F219" s="142"/>
      <c r="G219" s="142"/>
      <c r="H219" s="142"/>
      <c r="I219" s="185"/>
    </row>
    <row r="220" spans="1:9" ht="12" x14ac:dyDescent="0.2">
      <c r="A220" s="165"/>
      <c r="B220" s="165"/>
      <c r="C220" s="241" t="s">
        <v>357</v>
      </c>
      <c r="D220" s="242"/>
      <c r="E220" s="242"/>
      <c r="F220" s="242"/>
      <c r="G220" s="242"/>
      <c r="H220" s="242"/>
      <c r="I220" s="186">
        <f>I52+I76+I108+I147+I166+I193+I203+I213+I218</f>
        <v>0</v>
      </c>
    </row>
  </sheetData>
  <mergeCells count="32">
    <mergeCell ref="B210:D210"/>
    <mergeCell ref="A1:B4"/>
    <mergeCell ref="B111:C111"/>
    <mergeCell ref="B79:C79"/>
    <mergeCell ref="C5:H5"/>
    <mergeCell ref="C12:H12"/>
    <mergeCell ref="B17:C17"/>
    <mergeCell ref="A9:B10"/>
    <mergeCell ref="B55:C55"/>
    <mergeCell ref="C9:E10"/>
    <mergeCell ref="H1:I1"/>
    <mergeCell ref="H2:I2"/>
    <mergeCell ref="H3:I3"/>
    <mergeCell ref="H4:I4"/>
    <mergeCell ref="C1:G2"/>
    <mergeCell ref="C3:G4"/>
    <mergeCell ref="B211:D211"/>
    <mergeCell ref="B212:C212"/>
    <mergeCell ref="B216:C216"/>
    <mergeCell ref="C220:H220"/>
    <mergeCell ref="B150:C150"/>
    <mergeCell ref="B169:C169"/>
    <mergeCell ref="B196:C196"/>
    <mergeCell ref="B197:C197"/>
    <mergeCell ref="B198:C198"/>
    <mergeCell ref="B199:C199"/>
    <mergeCell ref="B200:C200"/>
    <mergeCell ref="B201:C201"/>
    <mergeCell ref="B202:C202"/>
    <mergeCell ref="B207:D207"/>
    <mergeCell ref="B208:D208"/>
    <mergeCell ref="B209:D20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6" fitToHeight="15" orientation="portrait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Props1.xml><?xml version="1.0" encoding="utf-8"?>
<ds:datastoreItem xmlns:ds="http://schemas.openxmlformats.org/officeDocument/2006/customXml" ds:itemID="{3F51665D-DE63-4F52-BFAE-6C62C94CA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67f749e2-633a-46e5-ba80-4cf5b1177c9a"/>
    <ds:schemaRef ds:uri="http://schemas.microsoft.com/office/2006/documentManagement/types"/>
    <ds:schemaRef ds:uri="http://schemas.openxmlformats.org/package/2006/metadata/core-properties"/>
    <ds:schemaRef ds:uri="b75e778f-26c2-4e9c-b952-e237c22fe87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  <vt:lpstr>'Gastos Generales'!Títulos_a_imprimir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usuario</cp:lastModifiedBy>
  <cp:revision/>
  <cp:lastPrinted>2023-01-13T16:10:41Z</cp:lastPrinted>
  <dcterms:created xsi:type="dcterms:W3CDTF">2021-10-13T22:24:50Z</dcterms:created>
  <dcterms:modified xsi:type="dcterms:W3CDTF">2023-01-24T17:05:32Z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  <property fmtid="{D5CDD505-2E9C-101B-9397-08002B2CF9AE}" pid="3" name="MediaServiceImageTags">
    <vt:lpwstr/>
  </property>
</Properties>
</file>