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CAS 2025\OHLA\ANEXO 12\"/>
    </mc:Choice>
  </mc:AlternateContent>
  <xr:revisionPtr revIDLastSave="0" documentId="13_ncr:1_{71F360A1-B988-4C96-95FE-CA9935AA47A2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Directo'!$A$1:$I$59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Directo'!$12:$12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27" l="1"/>
  <c r="H55" i="27"/>
  <c r="H56" i="27"/>
  <c r="H20" i="27"/>
  <c r="H19" i="27"/>
  <c r="H47" i="27"/>
  <c r="H42" i="27"/>
  <c r="H49" i="27"/>
  <c r="H43" i="27"/>
  <c r="H41" i="27"/>
  <c r="H40" i="27"/>
  <c r="H39" i="27"/>
  <c r="H45" i="27"/>
  <c r="H31" i="27"/>
  <c r="H32" i="27"/>
  <c r="H33" i="27"/>
  <c r="H34" i="27"/>
  <c r="H35" i="27"/>
  <c r="H36" i="27"/>
  <c r="H37" i="27"/>
  <c r="H29" i="27"/>
  <c r="H17" i="27"/>
  <c r="H15" i="27"/>
  <c r="F22" i="26"/>
  <c r="F21" i="26"/>
  <c r="F20" i="26"/>
  <c r="F19" i="26"/>
  <c r="F18" i="26"/>
  <c r="F17" i="26"/>
  <c r="F16" i="26"/>
  <c r="H57" i="27"/>
  <c r="H54" i="27"/>
  <c r="H52" i="27" l="1"/>
  <c r="H51" i="27"/>
  <c r="H48" i="27" l="1"/>
  <c r="H46" i="27"/>
  <c r="H23" i="27"/>
  <c r="H16" i="27"/>
  <c r="H24" i="27"/>
  <c r="H25" i="27"/>
  <c r="H26" i="27"/>
  <c r="H27" i="27"/>
  <c r="H28" i="27"/>
  <c r="H58" i="27" l="1"/>
  <c r="F34" i="24" s="1"/>
  <c r="F36" i="24" s="1"/>
  <c r="F13" i="26"/>
  <c r="F24" i="26" l="1"/>
  <c r="F35" i="24" s="1"/>
  <c r="F37" i="24" s="1"/>
  <c r="F39" i="24" s="1"/>
  <c r="F41" i="24" s="1"/>
  <c r="B100" i="11" l="1"/>
</calcChain>
</file>

<file path=xl/sharedStrings.xml><?xml version="1.0" encoding="utf-8"?>
<sst xmlns="http://schemas.openxmlformats.org/spreadsheetml/2006/main" count="567" uniqueCount="328">
  <si>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</si>
  <si>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</si>
  <si>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</si>
  <si>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</si>
  <si>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</si>
  <si>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</si>
  <si>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</si>
  <si>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</si>
  <si>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</si>
  <si>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</si>
  <si>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</si>
  <si>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</si>
  <si>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</si>
  <si>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</si>
  <si>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</si>
  <si>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</si>
  <si>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</si>
  <si>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</si>
  <si>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</si>
  <si>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</si>
  <si>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</si>
  <si>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</si>
  <si>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</si>
  <si>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</si>
  <si>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</si>
  <si>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</si>
  <si>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</si>
  <si>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</si>
  <si>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</si>
  <si>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</si>
  <si>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</si>
  <si>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</si>
  <si>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</si>
  <si>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</si>
  <si>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</si>
  <si>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</si>
  <si>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</si>
  <si>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</si>
  <si>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</si>
  <si>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</si>
  <si>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</si>
  <si>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</si>
  <si>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</si>
  <si>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</si>
  <si>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</si>
  <si>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</si>
  <si>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</si>
  <si>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</si>
  <si>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</si>
  <si>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</si>
  <si>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</si>
  <si>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</si>
  <si>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</si>
  <si>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</si>
  <si>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</si>
  <si>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</si>
  <si>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</si>
  <si>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</si>
  <si>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</si>
  <si>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</si>
  <si>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</si>
  <si>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</si>
  <si>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</si>
  <si>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</si>
  <si>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</si>
  <si>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</si>
  <si>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</si>
  <si>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</si>
  <si>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</si>
  <si>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</si>
  <si>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</si>
  <si>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</si>
  <si>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</si>
  <si>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</si>
  <si>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</si>
  <si>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</si>
  <si>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</si>
  <si>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</si>
  <si>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</si>
  <si>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</si>
  <si>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</si>
  <si>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</si>
  <si>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</si>
  <si>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</si>
  <si>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</si>
  <si>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</si>
  <si>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</si>
  <si>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</si>
  <si>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</si>
  <si>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</si>
  <si>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</si>
  <si>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</si>
  <si>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</si>
  <si>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</si>
  <si>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</si>
  <si>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</si>
  <si>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</si>
  <si>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</si>
  <si>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</si>
  <si>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</si>
  <si>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</si>
  <si>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</si>
  <si>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</si>
  <si>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</si>
  <si>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</si>
  <si>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</si>
  <si>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</si>
  <si>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</si>
  <si>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</si>
  <si>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</si>
  <si>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</si>
  <si>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</si>
  <si>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</si>
  <si>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</si>
  <si>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</si>
  <si>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</si>
  <si>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</si>
  <si>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</si>
  <si>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</si>
  <si>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</si>
  <si>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</si>
  <si>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</si>
  <si>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</si>
  <si>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</si>
  <si>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</si>
  <si>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</si>
  <si>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</si>
  <si>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</si>
  <si>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</si>
  <si>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</si>
  <si>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</si>
  <si>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</si>
  <si>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</si>
  <si>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</si>
  <si>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</si>
  <si>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</si>
  <si>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</si>
  <si>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</si>
  <si>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</si>
  <si>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</si>
  <si>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</si>
  <si>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</si>
  <si>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</si>
  <si>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</si>
  <si>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</si>
  <si>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</si>
  <si>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</si>
  <si>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</si>
  <si>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</si>
  <si>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</si>
  <si>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</si>
  <si>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</si>
  <si>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</si>
  <si>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</si>
  <si>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</si>
  <si>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</si>
  <si>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</si>
  <si>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</si>
  <si>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</si>
  <si>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</si>
  <si>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</si>
  <si>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</si>
  <si>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</si>
  <si>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</si>
  <si>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</si>
  <si>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</si>
  <si>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</si>
  <si>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</si>
  <si>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</si>
  <si>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</si>
  <si>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</si>
  <si>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</si>
  <si>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</si>
  <si>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</si>
  <si>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</si>
  <si>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</si>
  <si>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</si>
  <si>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</si>
  <si>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</si>
  <si>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</si>
  <si>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</si>
  <si>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</si>
  <si>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</si>
  <si>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</si>
  <si>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</si>
  <si>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</si>
  <si>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</si>
  <si>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</si>
  <si>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</si>
  <si>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</si>
  <si>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</si>
  <si>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</si>
  <si>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</si>
  <si>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</si>
  <si>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</si>
  <si>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</si>
  <si>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</si>
  <si>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</si>
  <si>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</si>
  <si>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</si>
  <si>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</si>
  <si>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</si>
  <si>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</si>
  <si>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</si>
  <si>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</si>
  <si>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</si>
  <si>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</si>
  <si>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</si>
  <si>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</si>
  <si>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</si>
  <si>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</si>
  <si>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</si>
  <si>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</si>
  <si>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</si>
  <si>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</si>
  <si>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</si>
  <si>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</si>
  <si>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</si>
  <si>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</si>
  <si>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06</t>
  </si>
  <si>
    <t>Proyecto:</t>
  </si>
  <si>
    <t>Entrega de las Defensas Ribereñas  de los Ríos Chicama y Virú</t>
  </si>
  <si>
    <t>Licitación:</t>
  </si>
  <si>
    <t>Subcontratación de Seguridad Patrimonial y Vigilancia</t>
  </si>
  <si>
    <t>Río:</t>
  </si>
  <si>
    <t>Defensa Ribereña del río Chicama</t>
  </si>
  <si>
    <t>Cliente:</t>
  </si>
  <si>
    <t>OHLA</t>
  </si>
  <si>
    <t>Postor:</t>
  </si>
  <si>
    <t>Lugar:</t>
  </si>
  <si>
    <t>Oficina Administrativa Chiclín N°03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</si>
  <si>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</si>
  <si>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</si>
  <si>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</si>
  <si>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</si>
  <si>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</si>
  <si>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</si>
  <si>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</si>
  <si>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</si>
  <si>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</si>
  <si>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</si>
  <si>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</si>
  <si>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</si>
  <si>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</si>
  <si>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</si>
  <si>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</si>
  <si>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</si>
  <si>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</si>
  <si>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</si>
  <si>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Ríos Chicama y Virú</t>
  </si>
  <si>
    <t>Nombre de la Licitación:</t>
  </si>
  <si>
    <t>Subcontratación del servicio de Seguridad Patrimonial y Vigilancia</t>
  </si>
  <si>
    <t>Referencia:</t>
  </si>
  <si>
    <t>TDR Anexo 12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</si>
  <si>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</si>
  <si>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</si>
  <si>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</si>
  <si>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</si>
  <si>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</si>
  <si>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</si>
  <si>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</si>
  <si>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Personal clave</t>
  </si>
  <si>
    <t>Agente de Seguridad con arma - Turno Diurno</t>
  </si>
  <si>
    <t>Mes</t>
  </si>
  <si>
    <t>Agente de Seguridad con arma - Turno Nocturno</t>
  </si>
  <si>
    <t>Personal de reemplazo con arma</t>
  </si>
  <si>
    <t>Implementación de CCTV</t>
  </si>
  <si>
    <t>Suministro e instalación de cámaras</t>
  </si>
  <si>
    <t>Glb</t>
  </si>
  <si>
    <t>-</t>
  </si>
  <si>
    <t>Control y monitoreo</t>
  </si>
  <si>
    <t>2.03.</t>
  </si>
  <si>
    <t>Monitores y NVR</t>
  </si>
  <si>
    <t>Implementación de Check Point</t>
  </si>
  <si>
    <t>Caseta de Seguridad (1.20 m x 1.50 m x 2.10 m)</t>
  </si>
  <si>
    <t>Libro de ocurrencias</t>
  </si>
  <si>
    <t xml:space="preserve">Hojas de control </t>
  </si>
  <si>
    <t>Escritorio</t>
  </si>
  <si>
    <t>Silla</t>
  </si>
  <si>
    <t>Extintor</t>
  </si>
  <si>
    <t>Botón de Pánico</t>
  </si>
  <si>
    <t>Equipo de Protección EPP</t>
  </si>
  <si>
    <t>Chaleco antibalas certificado</t>
  </si>
  <si>
    <t>Zapatos de seguridad certificados</t>
  </si>
  <si>
    <t>Casco de seguridad</t>
  </si>
  <si>
    <t>Lentes de seguridad</t>
  </si>
  <si>
    <t>Protección respiratoria</t>
  </si>
  <si>
    <t>Guantes de protección</t>
  </si>
  <si>
    <t>Bloqueador FPS 50</t>
  </si>
  <si>
    <t>Uniforme de personal clave</t>
  </si>
  <si>
    <t>Camisa</t>
  </si>
  <si>
    <t>Pantalón</t>
  </si>
  <si>
    <t>Casaca</t>
  </si>
  <si>
    <t>Gorra</t>
  </si>
  <si>
    <t>Fotocheck</t>
  </si>
  <si>
    <t>Equipamiento y herramientas</t>
  </si>
  <si>
    <t>Arma de fuego reglamentaria</t>
  </si>
  <si>
    <t>Municiones</t>
  </si>
  <si>
    <t>Detector de metales manual</t>
  </si>
  <si>
    <t>Silbato</t>
  </si>
  <si>
    <t>Linterna de alta potencia</t>
  </si>
  <si>
    <t>Alimentación y alojamiento del personal clave (Conductor y personal médico)</t>
  </si>
  <si>
    <t>Alimentación</t>
  </si>
  <si>
    <t>Alojamiento</t>
  </si>
  <si>
    <t>Equipos tecnológicos</t>
  </si>
  <si>
    <t>Telefonía móvil</t>
  </si>
  <si>
    <t>8.02.</t>
  </si>
  <si>
    <t>Radio de comunicaciones base frecuencuencia UHF</t>
  </si>
  <si>
    <t>8.03.</t>
  </si>
  <si>
    <t>Radios de comunicación portatil frecuencia UHF</t>
  </si>
  <si>
    <t>8.04.</t>
  </si>
  <si>
    <t>Internet inalámbrico</t>
  </si>
  <si>
    <t>TOTAL DEL SERVICIO (SIN I.G.V.)</t>
  </si>
  <si>
    <t>Página 3 de 3</t>
  </si>
  <si>
    <t>Subcontratación del servicio de ambulancia - río Chicama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</si>
  <si>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</si>
  <si>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</si>
  <si>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</si>
  <si>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</si>
  <si>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</si>
  <si>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</si>
  <si>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Civil)</t>
  </si>
  <si>
    <t>Carta Fianza por Fiel Cumplimiento</t>
  </si>
  <si>
    <t>Carta Fianza por Obligaciones Laborales</t>
  </si>
  <si>
    <t>SCTR Salud y Pensión</t>
  </si>
  <si>
    <t>SCTR Vida Ley</t>
  </si>
  <si>
    <t>Exámen médico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</si>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</sst>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  <numFmt numFmtId="168" formatCode="_-[$S/-280A]\ * #,##0.00_-;\-[$S/-280A]\ * #,##0.00_-;_-[$S/-280A]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168" fontId="0" fillId="4" borderId="0" xfId="0" applyNumberFormat="1" applyFill="1"/>
    <xf numFmtId="168" fontId="0" fillId="0" borderId="0" xfId="0" applyNumberFormat="1"/>
    <xf numFmtId="168" fontId="2" fillId="4" borderId="0" xfId="0" applyNumberFormat="1" applyFont="1" applyFill="1"/>
    <xf numFmtId="168" fontId="18" fillId="0" borderId="2" xfId="0" applyNumberFormat="1" applyFont="1" applyBorder="1" applyAlignment="1">
      <alignment horizontal="right" vertical="center"/>
    </xf>
    <xf numFmtId="168" fontId="19" fillId="0" borderId="2" xfId="0" applyNumberFormat="1" applyFont="1" applyBorder="1" applyAlignment="1">
      <alignment horizontal="center" vertical="center"/>
    </xf>
    <xf numFmtId="168" fontId="15" fillId="8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24" xfId="0" applyNumberFormat="1" applyFont="1" applyFill="1" applyBorder="1" applyAlignment="1">
      <alignment horizontal="left" indent="1"/>
    </xf>
    <xf numFmtId="0" fontId="5" fillId="8" borderId="24" xfId="0" applyFont="1" applyFill="1" applyBorder="1" applyAlignment="1">
      <alignment horizontal="center"/>
    </xf>
    <xf numFmtId="167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left" vertical="center"/>
    </xf>
    <xf numFmtId="4" fontId="30" fillId="0" borderId="2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right" vertical="center"/>
    </xf>
  </cellXfs>
  <cellStyles count="5">
    <cellStyle name="Millares" xfId="2" builtinId="3"/>
    <cellStyle name="Moneda" xfId="4" builtinId="4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6" zoomScale="80" zoomScaleNormal="115" zoomScaleSheetLayoutView="80" workbookViewId="0">
      <selection activeCell="D22" sqref="D22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2"/>
      <c r="C2" s="137" t="s">
        <v>213</v>
      </c>
      <c r="D2" s="138"/>
      <c r="E2" s="139"/>
      <c r="F2" s="133" t="s">
        <v>214</v>
      </c>
      <c r="G2" s="13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2"/>
      <c r="C3" s="140"/>
      <c r="D3" s="141"/>
      <c r="E3" s="142"/>
      <c r="F3" s="133" t="s">
        <v>215</v>
      </c>
      <c r="G3" s="13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2"/>
      <c r="C4" s="143" t="s">
        <v>216</v>
      </c>
      <c r="D4" s="144"/>
      <c r="E4" s="145"/>
      <c r="F4" s="133" t="s">
        <v>217</v>
      </c>
      <c r="G4" s="13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2"/>
      <c r="C5" s="146"/>
      <c r="D5" s="147"/>
      <c r="E5" s="148"/>
      <c r="F5" s="135" t="s">
        <v>218</v>
      </c>
      <c r="G5" s="13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8"/>
      <c r="C6" s="84"/>
      <c r="D6" s="84"/>
      <c r="E6" s="84"/>
      <c r="F6" s="84"/>
      <c r="G6" s="84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0"/>
      <c r="C8" s="130"/>
      <c r="D8" s="130"/>
      <c r="E8" s="130"/>
      <c r="F8" s="130"/>
      <c r="G8" s="13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1" t="s">
        <v>219</v>
      </c>
      <c r="C9" s="131"/>
      <c r="D9" s="131"/>
      <c r="E9" s="131"/>
      <c r="F9" s="131"/>
      <c r="G9" s="13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4"/>
      <c r="C10" s="75"/>
      <c r="D10" s="75"/>
      <c r="E10" s="75"/>
      <c r="F10" s="75"/>
      <c r="G10" s="76"/>
    </row>
    <row r="11" spans="1:17" x14ac:dyDescent="0.3">
      <c r="B11" s="77"/>
      <c r="C11" s="6" t="s">
        <v>220</v>
      </c>
      <c r="D11" s="89" t="s">
        <v>221</v>
      </c>
      <c r="G11" s="78"/>
    </row>
    <row r="12" spans="1:17" x14ac:dyDescent="0.3">
      <c r="B12" s="77"/>
      <c r="C12" s="6"/>
      <c r="G12" s="78"/>
    </row>
    <row r="13" spans="1:17" x14ac:dyDescent="0.3">
      <c r="B13" s="77"/>
      <c r="C13" s="6" t="s">
        <v>222</v>
      </c>
      <c r="D13" s="89" t="s">
        <v>223</v>
      </c>
      <c r="G13" s="78"/>
    </row>
    <row r="14" spans="1:17" x14ac:dyDescent="0.3">
      <c r="B14" s="77"/>
      <c r="C14" s="6"/>
      <c r="D14" s="89"/>
      <c r="G14" s="78"/>
    </row>
    <row r="15" spans="1:17" x14ac:dyDescent="0.3">
      <c r="B15" s="77"/>
      <c r="C15" s="88" t="s">
        <v>224</v>
      </c>
      <c r="D15" s="89" t="s">
        <v>225</v>
      </c>
      <c r="G15" s="78"/>
    </row>
    <row r="16" spans="1:17" x14ac:dyDescent="0.3">
      <c r="B16" s="77"/>
      <c r="C16" s="6"/>
      <c r="G16" s="78"/>
    </row>
    <row r="17" spans="2:7" x14ac:dyDescent="0.3">
      <c r="B17" s="77"/>
      <c r="C17" s="6" t="s">
        <v>226</v>
      </c>
      <c r="D17" t="s">
        <v>227</v>
      </c>
      <c r="G17" s="78"/>
    </row>
    <row r="18" spans="2:7" x14ac:dyDescent="0.3">
      <c r="B18" s="77"/>
      <c r="C18" s="6"/>
      <c r="G18" s="78"/>
    </row>
    <row r="19" spans="2:7" x14ac:dyDescent="0.3">
      <c r="B19" s="77"/>
      <c r="C19" s="6" t="s">
        <v>228</v>
      </c>
      <c r="D19" s="27"/>
      <c r="G19" s="78"/>
    </row>
    <row r="20" spans="2:7" x14ac:dyDescent="0.3">
      <c r="B20" s="77"/>
      <c r="C20" s="6"/>
      <c r="G20" s="78"/>
    </row>
    <row r="21" spans="2:7" x14ac:dyDescent="0.3">
      <c r="B21" s="77"/>
      <c r="C21" s="6" t="s">
        <v>229</v>
      </c>
      <c r="D21" s="27" t="s">
        <v>230</v>
      </c>
      <c r="G21" s="78"/>
    </row>
    <row r="22" spans="2:7" x14ac:dyDescent="0.3">
      <c r="B22" s="77"/>
      <c r="C22" s="6"/>
      <c r="G22" s="78"/>
    </row>
    <row r="23" spans="2:7" x14ac:dyDescent="0.3">
      <c r="B23" s="77"/>
      <c r="C23" s="6"/>
      <c r="G23" s="78"/>
    </row>
    <row r="24" spans="2:7" x14ac:dyDescent="0.3">
      <c r="B24" s="77"/>
      <c r="C24" s="6" t="s">
        <v>231</v>
      </c>
      <c r="D24" s="87">
        <v>242</v>
      </c>
      <c r="E24" t="s">
        <v>232</v>
      </c>
      <c r="G24" s="78"/>
    </row>
    <row r="25" spans="2:7" x14ac:dyDescent="0.3">
      <c r="B25" s="77"/>
      <c r="C25" s="6"/>
      <c r="D25" s="17"/>
      <c r="G25" s="78"/>
    </row>
    <row r="26" spans="2:7" x14ac:dyDescent="0.3">
      <c r="B26" s="77"/>
      <c r="C26" s="6"/>
      <c r="D26" s="17"/>
      <c r="G26" s="78"/>
    </row>
    <row r="27" spans="2:7" x14ac:dyDescent="0.3">
      <c r="B27" s="77"/>
      <c r="C27" s="6" t="s">
        <v>233</v>
      </c>
      <c r="D27" s="129"/>
      <c r="E27" s="129"/>
      <c r="G27" s="78"/>
    </row>
    <row r="28" spans="2:7" x14ac:dyDescent="0.3">
      <c r="B28" s="77"/>
      <c r="C28" s="6"/>
      <c r="D28" s="17"/>
      <c r="G28" s="78"/>
    </row>
    <row r="29" spans="2:7" x14ac:dyDescent="0.3">
      <c r="B29" s="77"/>
      <c r="C29" s="6"/>
      <c r="D29" s="17"/>
      <c r="G29" s="78"/>
    </row>
    <row r="30" spans="2:7" ht="14.25" customHeight="1" x14ac:dyDescent="0.3">
      <c r="B30" s="77"/>
      <c r="C30" s="114" t="s">
        <v>234</v>
      </c>
      <c r="D30" s="27"/>
      <c r="E30" s="27"/>
      <c r="G30" s="78"/>
    </row>
    <row r="31" spans="2:7" x14ac:dyDescent="0.3">
      <c r="B31" s="77"/>
      <c r="G31" s="78"/>
    </row>
    <row r="32" spans="2:7" ht="15" thickBot="1" x14ac:dyDescent="0.35">
      <c r="B32" s="77"/>
      <c r="G32" s="78"/>
    </row>
    <row r="33" spans="2:7" x14ac:dyDescent="0.3">
      <c r="B33" s="74"/>
      <c r="C33" s="75"/>
      <c r="D33" s="75"/>
      <c r="E33" s="75"/>
      <c r="F33" s="75"/>
      <c r="G33" s="76"/>
    </row>
    <row r="34" spans="2:7" x14ac:dyDescent="0.3">
      <c r="B34" s="86" t="s">
        <v>235</v>
      </c>
      <c r="C34" s="6" t="s">
        <v>236</v>
      </c>
      <c r="D34" s="6"/>
      <c r="E34" s="6"/>
      <c r="F34" s="107">
        <f>+'Costo Directo'!H58</f>
        <v>95000</v>
      </c>
      <c r="G34" s="78"/>
    </row>
    <row r="35" spans="2:7" x14ac:dyDescent="0.3">
      <c r="B35" s="86" t="s">
        <v>237</v>
      </c>
      <c r="C35" t="s">
        <v>238</v>
      </c>
      <c r="E35" s="101"/>
      <c r="F35" s="107">
        <f>+'Gastos Generales'!F24</f>
        <v>27044</v>
      </c>
      <c r="G35" s="78"/>
    </row>
    <row r="36" spans="2:7" x14ac:dyDescent="0.3">
      <c r="B36" s="86" t="s">
        <v>239</v>
      </c>
      <c r="C36" t="s">
        <v>240</v>
      </c>
      <c r="E36" s="101">
        <v>0</v>
      </c>
      <c r="F36" s="107">
        <f>+F34*E36</f>
        <v>0</v>
      </c>
      <c r="G36" s="78"/>
    </row>
    <row r="37" spans="2:7" x14ac:dyDescent="0.3">
      <c r="B37" s="86" t="s">
        <v>241</v>
      </c>
      <c r="C37" s="6" t="s">
        <v>242</v>
      </c>
      <c r="E37" s="79"/>
      <c r="F37" s="108">
        <f>SUM(F34:F36)</f>
        <v>122044</v>
      </c>
      <c r="G37" s="78"/>
    </row>
    <row r="38" spans="2:7" x14ac:dyDescent="0.3">
      <c r="B38" s="77"/>
      <c r="E38" s="79"/>
      <c r="F38" s="109"/>
      <c r="G38" s="78"/>
    </row>
    <row r="39" spans="2:7" x14ac:dyDescent="0.3">
      <c r="B39" s="86" t="s">
        <v>243</v>
      </c>
      <c r="C39" s="6" t="s">
        <v>244</v>
      </c>
      <c r="E39" s="79">
        <v>0.18</v>
      </c>
      <c r="F39" s="108">
        <f>+F37*E39</f>
        <v>21967.919999999998</v>
      </c>
      <c r="G39" s="78"/>
    </row>
    <row r="40" spans="2:7" x14ac:dyDescent="0.3">
      <c r="B40" s="77"/>
      <c r="F40" s="109"/>
      <c r="G40" s="78"/>
    </row>
    <row r="41" spans="2:7" x14ac:dyDescent="0.3">
      <c r="B41" s="86" t="s">
        <v>245</v>
      </c>
      <c r="C41" s="6" t="s">
        <v>246</v>
      </c>
      <c r="D41" s="6"/>
      <c r="E41" s="6"/>
      <c r="F41" s="110">
        <f>+F37+F39</f>
        <v>144011.91999999998</v>
      </c>
      <c r="G41" s="78"/>
    </row>
    <row r="42" spans="2:7" x14ac:dyDescent="0.3">
      <c r="B42" s="77"/>
      <c r="C42" s="83"/>
      <c r="D42" s="6"/>
      <c r="E42" s="6"/>
      <c r="F42" s="42"/>
      <c r="G42" s="78"/>
    </row>
    <row r="43" spans="2:7" ht="15" thickBot="1" x14ac:dyDescent="0.35">
      <c r="B43" s="80"/>
      <c r="C43" s="81"/>
      <c r="D43" s="81"/>
      <c r="E43" s="81"/>
      <c r="F43" s="81"/>
      <c r="G43" s="82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58"/>
  <sheetViews>
    <sheetView showGridLines="0" view="pageBreakPreview" topLeftCell="C33" zoomScale="70" zoomScaleNormal="85" zoomScaleSheetLayoutView="70" workbookViewId="0">
      <selection activeCell="C55" sqref="C55"/>
    </sheetView>
  </sheetViews>
  <sheetFormatPr baseColWidth="10" defaultColWidth="10.6640625" defaultRowHeight="14.4" x14ac:dyDescent="0.3"/>
  <cols>
    <col min="1" max="1" width="2.5546875" customWidth="1"/>
    <col min="2" max="2" width="14.109375" customWidth="1"/>
    <col min="3" max="3" width="68.5546875" customWidth="1"/>
    <col min="4" max="4" width="10.33203125" style="17" customWidth="1"/>
    <col min="5" max="5" width="10.6640625" style="85" customWidth="1"/>
    <col min="6" max="6" width="15.88671875" customWidth="1"/>
    <col min="7" max="7" width="13.44140625" customWidth="1"/>
    <col min="8" max="8" width="14.66406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158"/>
      <c r="C2" s="137" t="s">
        <v>247</v>
      </c>
      <c r="D2" s="138"/>
      <c r="E2" s="139"/>
      <c r="F2" s="161" t="s">
        <v>214</v>
      </c>
      <c r="G2" s="162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59"/>
      <c r="C3" s="140"/>
      <c r="D3" s="141"/>
      <c r="E3" s="142"/>
      <c r="F3" s="154" t="s">
        <v>215</v>
      </c>
      <c r="G3" s="155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59"/>
      <c r="C4" s="143" t="s">
        <v>216</v>
      </c>
      <c r="D4" s="144"/>
      <c r="E4" s="145"/>
      <c r="F4" s="154" t="s">
        <v>217</v>
      </c>
      <c r="G4" s="155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60"/>
      <c r="C5" s="146"/>
      <c r="D5" s="147"/>
      <c r="E5" s="148"/>
      <c r="F5" s="156" t="s">
        <v>248</v>
      </c>
      <c r="G5" s="157"/>
    </row>
    <row r="6" spans="1:14" s="43" customFormat="1" ht="13.2" x14ac:dyDescent="0.3">
      <c r="B6" s="130"/>
      <c r="C6" s="130"/>
      <c r="D6" s="130"/>
      <c r="E6" s="130"/>
      <c r="F6" s="130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90" t="s">
        <v>220</v>
      </c>
      <c r="C7" s="91" t="s">
        <v>221</v>
      </c>
      <c r="F7" s="92"/>
      <c r="G7" s="92"/>
    </row>
    <row r="8" spans="1:14" s="43" customFormat="1" x14ac:dyDescent="0.3">
      <c r="B8" s="90" t="s">
        <v>224</v>
      </c>
      <c r="C8" s="91" t="s">
        <v>249</v>
      </c>
      <c r="F8" s="92"/>
      <c r="G8" s="92"/>
    </row>
    <row r="9" spans="1:14" s="44" customFormat="1" ht="18.600000000000001" customHeight="1" x14ac:dyDescent="0.3">
      <c r="B9" s="152" t="s">
        <v>250</v>
      </c>
      <c r="C9" s="153" t="s">
        <v>251</v>
      </c>
      <c r="D9" s="151"/>
      <c r="E9" s="151"/>
      <c r="F9" s="43"/>
      <c r="G9" s="43"/>
    </row>
    <row r="10" spans="1:14" s="44" customFormat="1" ht="15" customHeight="1" x14ac:dyDescent="0.3">
      <c r="B10" s="152"/>
      <c r="C10" s="153"/>
      <c r="D10" s="151"/>
      <c r="E10" s="151"/>
      <c r="F10" s="43"/>
      <c r="G10" s="43"/>
    </row>
    <row r="11" spans="1:14" s="45" customFormat="1" x14ac:dyDescent="0.3">
      <c r="A11"/>
      <c r="B11" s="90" t="s">
        <v>252</v>
      </c>
      <c r="C11" s="100" t="s">
        <v>253</v>
      </c>
      <c r="D11" s="93"/>
      <c r="E11" s="43"/>
      <c r="F11" s="43"/>
      <c r="G11" s="43"/>
    </row>
    <row r="13" spans="1:14" ht="37.5" customHeight="1" x14ac:dyDescent="0.3">
      <c r="B13" s="115" t="s">
        <v>254</v>
      </c>
      <c r="C13" s="116" t="s">
        <v>255</v>
      </c>
      <c r="D13" s="115" t="s">
        <v>256</v>
      </c>
      <c r="E13" s="126" t="s">
        <v>257</v>
      </c>
      <c r="F13" s="126" t="s">
        <v>258</v>
      </c>
      <c r="G13" s="117" t="s">
        <v>259</v>
      </c>
      <c r="H13" s="117" t="s">
        <v>260</v>
      </c>
    </row>
    <row r="14" spans="1:14" ht="20.25" customHeight="1" x14ac:dyDescent="0.3">
      <c r="B14" s="118">
        <v>1</v>
      </c>
      <c r="C14" s="149" t="s">
        <v>261</v>
      </c>
      <c r="D14" s="149"/>
      <c r="E14" s="119"/>
      <c r="F14" s="119"/>
      <c r="G14" s="119"/>
      <c r="H14" s="119"/>
    </row>
    <row r="15" spans="1:14" x14ac:dyDescent="0.3">
      <c r="B15" s="120">
        <v>1.01</v>
      </c>
      <c r="C15" s="128" t="s">
        <v>262</v>
      </c>
      <c r="D15" s="121" t="s">
        <v>263</v>
      </c>
      <c r="E15" s="122">
        <v>1</v>
      </c>
      <c r="F15" s="123">
        <v>8</v>
      </c>
      <c r="G15" s="124">
        <v>3400</v>
      </c>
      <c r="H15" s="124">
        <f>+E15*F15*G15</f>
        <v>27200</v>
      </c>
    </row>
    <row r="16" spans="1:14" x14ac:dyDescent="0.3">
      <c r="B16" s="120">
        <v>1.02</v>
      </c>
      <c r="C16" s="128" t="s">
        <v>264</v>
      </c>
      <c r="D16" s="121" t="s">
        <v>263</v>
      </c>
      <c r="E16" s="122">
        <v>1</v>
      </c>
      <c r="F16" s="123">
        <v>8</v>
      </c>
      <c r="G16" s="124">
        <v>3600</v>
      </c>
      <c r="H16" s="124">
        <f>+E16*F16*G16</f>
        <v>28800</v>
      </c>
    </row>
    <row r="17" spans="2:8" x14ac:dyDescent="0.3">
      <c r="B17" s="120">
        <v>1.03</v>
      </c>
      <c r="C17" s="128" t="s">
        <v>265</v>
      </c>
      <c r="D17" s="121" t="s">
        <v>263</v>
      </c>
      <c r="E17" s="122">
        <v>1</v>
      </c>
      <c r="F17" s="123">
        <v>8</v>
      </c>
      <c r="G17" s="124">
        <v>1000</v>
      </c>
      <c r="H17" s="124">
        <f>+E17*F17*G17</f>
        <v>8000</v>
      </c>
    </row>
    <row r="18" spans="2:8" x14ac:dyDescent="0.3">
      <c r="B18" s="118">
        <v>2</v>
      </c>
      <c r="C18" s="149" t="s">
        <v>266</v>
      </c>
      <c r="D18" s="149"/>
      <c r="E18" s="119"/>
      <c r="F18" s="119"/>
      <c r="G18" s="119"/>
      <c r="H18" s="119"/>
    </row>
    <row r="19" spans="2:8" x14ac:dyDescent="0.3">
      <c r="B19" s="120">
        <v>2.0099999999999998</v>
      </c>
      <c r="C19" s="128" t="s">
        <v>267</v>
      </c>
      <c r="D19" s="121" t="s">
        <v>268</v>
      </c>
      <c r="E19" s="122" t="s">
        <v>269</v>
      </c>
      <c r="F19" s="123">
        <v>1</v>
      </c>
      <c r="G19" s="124">
        <v>1500</v>
      </c>
      <c r="H19" s="124">
        <f>+F19*G19</f>
        <v>1500</v>
      </c>
    </row>
    <row r="20" spans="2:8" x14ac:dyDescent="0.3">
      <c r="B20" s="120">
        <v>2.02</v>
      </c>
      <c r="C20" s="128" t="s">
        <v>270</v>
      </c>
      <c r="D20" s="121" t="s">
        <v>263</v>
      </c>
      <c r="E20" s="122">
        <v>1</v>
      </c>
      <c r="F20" s="123">
        <v>8</v>
      </c>
      <c r="G20" s="124">
        <v>500</v>
      </c>
      <c r="H20" s="124">
        <f t="shared" ref="H20" si="0">+F20*G20</f>
        <v>4000</v>
      </c>
    </row>
    <row r="21" spans="2:8" x14ac:dyDescent="0.3">
      <c r="B21" s="120" t="s">
        <v>271</v>
      </c>
      <c r="C21" s="128" t="s">
        <v>272</v>
      </c>
      <c r="D21" s="121" t="s">
        <v>263</v>
      </c>
      <c r="E21" s="122">
        <v>1</v>
      </c>
      <c r="F21" s="123">
        <v>8</v>
      </c>
      <c r="G21" s="124">
        <v>500</v>
      </c>
      <c r="H21" s="124">
        <f>+F21*G21</f>
        <v>4000</v>
      </c>
    </row>
    <row r="22" spans="2:8" x14ac:dyDescent="0.3">
      <c r="B22" s="118">
        <v>3</v>
      </c>
      <c r="C22" s="149" t="s">
        <v>273</v>
      </c>
      <c r="D22" s="149"/>
      <c r="E22" s="119"/>
      <c r="F22" s="119"/>
      <c r="G22" s="119"/>
      <c r="H22" s="119"/>
    </row>
    <row r="23" spans="2:8" x14ac:dyDescent="0.3">
      <c r="B23" s="120">
        <v>3.01</v>
      </c>
      <c r="C23" s="128" t="s">
        <v>274</v>
      </c>
      <c r="D23" s="121" t="s">
        <v>268</v>
      </c>
      <c r="E23" s="122" t="s">
        <v>269</v>
      </c>
      <c r="F23" s="123">
        <v>1</v>
      </c>
      <c r="G23" s="124">
        <v>800</v>
      </c>
      <c r="H23" s="124">
        <f>+F23*G23</f>
        <v>800</v>
      </c>
    </row>
    <row r="24" spans="2:8" x14ac:dyDescent="0.3">
      <c r="B24" s="120">
        <v>3.02</v>
      </c>
      <c r="C24" s="128" t="s">
        <v>275</v>
      </c>
      <c r="D24" s="121" t="s">
        <v>268</v>
      </c>
      <c r="E24" s="122" t="s">
        <v>269</v>
      </c>
      <c r="F24" s="123">
        <v>1</v>
      </c>
      <c r="G24" s="124">
        <v>50</v>
      </c>
      <c r="H24" s="124">
        <f t="shared" ref="H24:H28" si="1">+F24*G24</f>
        <v>50</v>
      </c>
    </row>
    <row r="25" spans="2:8" x14ac:dyDescent="0.3">
      <c r="B25" s="120">
        <v>3.03</v>
      </c>
      <c r="C25" s="128" t="s">
        <v>276</v>
      </c>
      <c r="D25" s="121" t="s">
        <v>268</v>
      </c>
      <c r="E25" s="122" t="s">
        <v>269</v>
      </c>
      <c r="F25" s="123">
        <v>1</v>
      </c>
      <c r="G25" s="124">
        <v>50</v>
      </c>
      <c r="H25" s="124">
        <f t="shared" si="1"/>
        <v>50</v>
      </c>
    </row>
    <row r="26" spans="2:8" x14ac:dyDescent="0.3">
      <c r="B26" s="120">
        <v>3.04</v>
      </c>
      <c r="C26" s="128" t="s">
        <v>277</v>
      </c>
      <c r="D26" s="121" t="s">
        <v>268</v>
      </c>
      <c r="E26" s="122" t="s">
        <v>269</v>
      </c>
      <c r="F26" s="123">
        <v>1</v>
      </c>
      <c r="G26" s="124">
        <v>400</v>
      </c>
      <c r="H26" s="124">
        <f t="shared" si="1"/>
        <v>400</v>
      </c>
    </row>
    <row r="27" spans="2:8" x14ac:dyDescent="0.3">
      <c r="B27" s="120">
        <v>3.05</v>
      </c>
      <c r="C27" s="128" t="s">
        <v>278</v>
      </c>
      <c r="D27" s="121" t="s">
        <v>268</v>
      </c>
      <c r="E27" s="122" t="s">
        <v>269</v>
      </c>
      <c r="F27" s="123">
        <v>1</v>
      </c>
      <c r="G27" s="124">
        <v>30</v>
      </c>
      <c r="H27" s="124">
        <f t="shared" si="1"/>
        <v>30</v>
      </c>
    </row>
    <row r="28" spans="2:8" x14ac:dyDescent="0.3">
      <c r="B28" s="120">
        <v>3.06</v>
      </c>
      <c r="C28" s="128" t="s">
        <v>279</v>
      </c>
      <c r="D28" s="121" t="s">
        <v>268</v>
      </c>
      <c r="E28" s="122" t="s">
        <v>269</v>
      </c>
      <c r="F28" s="123">
        <v>1</v>
      </c>
      <c r="G28" s="124">
        <v>150</v>
      </c>
      <c r="H28" s="124">
        <f t="shared" si="1"/>
        <v>150</v>
      </c>
    </row>
    <row r="29" spans="2:8" x14ac:dyDescent="0.3">
      <c r="B29" s="120">
        <v>3.07</v>
      </c>
      <c r="C29" s="128" t="s">
        <v>280</v>
      </c>
      <c r="D29" s="121" t="s">
        <v>268</v>
      </c>
      <c r="E29" s="122" t="s">
        <v>269</v>
      </c>
      <c r="F29" s="123">
        <v>1</v>
      </c>
      <c r="G29" s="124">
        <v>1400</v>
      </c>
      <c r="H29" s="124">
        <f t="shared" ref="H29" si="2">+F29*G29</f>
        <v>1400</v>
      </c>
    </row>
    <row r="30" spans="2:8" x14ac:dyDescent="0.3">
      <c r="B30" s="118">
        <v>4</v>
      </c>
      <c r="C30" s="149" t="s">
        <v>281</v>
      </c>
      <c r="D30" s="149"/>
      <c r="E30" s="125"/>
      <c r="F30" s="125"/>
      <c r="G30" s="125"/>
      <c r="H30" s="125"/>
    </row>
    <row r="31" spans="2:8" x14ac:dyDescent="0.3">
      <c r="B31" s="120">
        <v>4.01</v>
      </c>
      <c r="C31" s="128" t="s">
        <v>282</v>
      </c>
      <c r="D31" s="121" t="s">
        <v>268</v>
      </c>
      <c r="E31" s="122" t="s">
        <v>269</v>
      </c>
      <c r="F31" s="123">
        <v>1</v>
      </c>
      <c r="G31" s="124">
        <v>800</v>
      </c>
      <c r="H31" s="124">
        <f t="shared" ref="H31:H37" si="3">+F31*G31</f>
        <v>800</v>
      </c>
    </row>
    <row r="32" spans="2:8" x14ac:dyDescent="0.3">
      <c r="B32" s="120">
        <v>4.0199999999999996</v>
      </c>
      <c r="C32" s="128" t="s">
        <v>283</v>
      </c>
      <c r="D32" s="121" t="s">
        <v>268</v>
      </c>
      <c r="E32" s="122" t="s">
        <v>269</v>
      </c>
      <c r="F32" s="123">
        <v>1</v>
      </c>
      <c r="G32" s="124">
        <v>200</v>
      </c>
      <c r="H32" s="124">
        <f t="shared" si="3"/>
        <v>200</v>
      </c>
    </row>
    <row r="33" spans="2:8" x14ac:dyDescent="0.3">
      <c r="B33" s="120">
        <v>4.03</v>
      </c>
      <c r="C33" s="128" t="s">
        <v>284</v>
      </c>
      <c r="D33" s="121" t="s">
        <v>268</v>
      </c>
      <c r="E33" s="122" t="s">
        <v>269</v>
      </c>
      <c r="F33" s="123">
        <v>1</v>
      </c>
      <c r="G33" s="124">
        <v>100</v>
      </c>
      <c r="H33" s="124">
        <f t="shared" si="3"/>
        <v>100</v>
      </c>
    </row>
    <row r="34" spans="2:8" x14ac:dyDescent="0.3">
      <c r="B34" s="120">
        <v>4.04</v>
      </c>
      <c r="C34" s="128" t="s">
        <v>285</v>
      </c>
      <c r="D34" s="121" t="s">
        <v>268</v>
      </c>
      <c r="E34" s="122" t="s">
        <v>269</v>
      </c>
      <c r="F34" s="123">
        <v>1</v>
      </c>
      <c r="G34" s="124">
        <v>100</v>
      </c>
      <c r="H34" s="124">
        <f t="shared" si="3"/>
        <v>100</v>
      </c>
    </row>
    <row r="35" spans="2:8" x14ac:dyDescent="0.3">
      <c r="B35" s="120">
        <v>4.05</v>
      </c>
      <c r="C35" s="128" t="s">
        <v>286</v>
      </c>
      <c r="D35" s="121" t="s">
        <v>268</v>
      </c>
      <c r="E35" s="122" t="s">
        <v>269</v>
      </c>
      <c r="F35" s="123">
        <v>1</v>
      </c>
      <c r="G35" s="124">
        <v>20</v>
      </c>
      <c r="H35" s="124">
        <f t="shared" si="3"/>
        <v>20</v>
      </c>
    </row>
    <row r="36" spans="2:8" x14ac:dyDescent="0.3">
      <c r="B36" s="120">
        <v>4.0599999999999996</v>
      </c>
      <c r="C36" s="128" t="s">
        <v>287</v>
      </c>
      <c r="D36" s="121" t="s">
        <v>268</v>
      </c>
      <c r="E36" s="122" t="s">
        <v>269</v>
      </c>
      <c r="F36" s="123">
        <v>1</v>
      </c>
      <c r="G36" s="124">
        <v>100</v>
      </c>
      <c r="H36" s="124">
        <f t="shared" si="3"/>
        <v>100</v>
      </c>
    </row>
    <row r="37" spans="2:8" x14ac:dyDescent="0.3">
      <c r="B37" s="120">
        <v>4.07</v>
      </c>
      <c r="C37" s="128" t="s">
        <v>288</v>
      </c>
      <c r="D37" s="121" t="s">
        <v>268</v>
      </c>
      <c r="E37" s="122" t="s">
        <v>269</v>
      </c>
      <c r="F37" s="123">
        <v>1</v>
      </c>
      <c r="G37" s="124">
        <v>150</v>
      </c>
      <c r="H37" s="124">
        <f t="shared" si="3"/>
        <v>150</v>
      </c>
    </row>
    <row r="38" spans="2:8" x14ac:dyDescent="0.3">
      <c r="B38" s="118">
        <v>5</v>
      </c>
      <c r="C38" s="149" t="s">
        <v>289</v>
      </c>
      <c r="D38" s="149"/>
      <c r="E38" s="119"/>
      <c r="F38" s="119"/>
      <c r="G38" s="119"/>
      <c r="H38" s="119"/>
    </row>
    <row r="39" spans="2:8" x14ac:dyDescent="0.3">
      <c r="B39" s="120">
        <v>5.01</v>
      </c>
      <c r="C39" s="128" t="s">
        <v>290</v>
      </c>
      <c r="D39" s="121" t="s">
        <v>268</v>
      </c>
      <c r="E39" s="122" t="s">
        <v>269</v>
      </c>
      <c r="F39" s="123">
        <v>1</v>
      </c>
      <c r="G39" s="124">
        <v>270</v>
      </c>
      <c r="H39" s="124">
        <f t="shared" ref="H39:H43" si="4">+F39*G39</f>
        <v>270</v>
      </c>
    </row>
    <row r="40" spans="2:8" x14ac:dyDescent="0.3">
      <c r="B40" s="120">
        <v>5.0199999999999996</v>
      </c>
      <c r="C40" s="128" t="s">
        <v>291</v>
      </c>
      <c r="D40" s="121" t="s">
        <v>268</v>
      </c>
      <c r="E40" s="122" t="s">
        <v>269</v>
      </c>
      <c r="F40" s="123">
        <v>1</v>
      </c>
      <c r="G40" s="124">
        <v>240</v>
      </c>
      <c r="H40" s="124">
        <f t="shared" si="4"/>
        <v>240</v>
      </c>
    </row>
    <row r="41" spans="2:8" x14ac:dyDescent="0.3">
      <c r="B41" s="120">
        <v>5.03</v>
      </c>
      <c r="C41" s="128" t="s">
        <v>292</v>
      </c>
      <c r="D41" s="121" t="s">
        <v>268</v>
      </c>
      <c r="E41" s="122" t="s">
        <v>269</v>
      </c>
      <c r="F41" s="123">
        <v>1</v>
      </c>
      <c r="G41" s="124">
        <v>300</v>
      </c>
      <c r="H41" s="124">
        <f t="shared" si="4"/>
        <v>300</v>
      </c>
    </row>
    <row r="42" spans="2:8" x14ac:dyDescent="0.3">
      <c r="B42" s="120">
        <v>5.04</v>
      </c>
      <c r="C42" s="128" t="s">
        <v>293</v>
      </c>
      <c r="D42" s="121" t="s">
        <v>268</v>
      </c>
      <c r="E42" s="122" t="s">
        <v>269</v>
      </c>
      <c r="F42" s="123">
        <v>1</v>
      </c>
      <c r="G42" s="124">
        <v>40</v>
      </c>
      <c r="H42" s="124">
        <f t="shared" ref="H42" si="5">+F42*G42</f>
        <v>40</v>
      </c>
    </row>
    <row r="43" spans="2:8" x14ac:dyDescent="0.3">
      <c r="B43" s="120">
        <v>5.05</v>
      </c>
      <c r="C43" s="128" t="s">
        <v>294</v>
      </c>
      <c r="D43" s="121" t="s">
        <v>268</v>
      </c>
      <c r="E43" s="122" t="s">
        <v>269</v>
      </c>
      <c r="F43" s="123">
        <v>1</v>
      </c>
      <c r="G43" s="124">
        <v>60</v>
      </c>
      <c r="H43" s="124">
        <f t="shared" si="4"/>
        <v>60</v>
      </c>
    </row>
    <row r="44" spans="2:8" x14ac:dyDescent="0.3">
      <c r="B44" s="118">
        <v>6</v>
      </c>
      <c r="C44" s="149" t="s">
        <v>295</v>
      </c>
      <c r="D44" s="149"/>
      <c r="E44" s="125"/>
      <c r="F44" s="125"/>
      <c r="G44" s="125"/>
      <c r="H44" s="125"/>
    </row>
    <row r="45" spans="2:8" x14ac:dyDescent="0.3">
      <c r="B45" s="120">
        <v>6.01</v>
      </c>
      <c r="C45" s="128" t="s">
        <v>296</v>
      </c>
      <c r="D45" s="121" t="s">
        <v>268</v>
      </c>
      <c r="E45" s="122" t="s">
        <v>269</v>
      </c>
      <c r="F45" s="123">
        <v>1</v>
      </c>
      <c r="G45" s="124">
        <v>1200</v>
      </c>
      <c r="H45" s="124">
        <f>+F45*G45</f>
        <v>1200</v>
      </c>
    </row>
    <row r="46" spans="2:8" x14ac:dyDescent="0.3">
      <c r="B46" s="120">
        <v>6.02</v>
      </c>
      <c r="C46" s="128" t="s">
        <v>297</v>
      </c>
      <c r="D46" s="121" t="s">
        <v>268</v>
      </c>
      <c r="E46" s="122" t="s">
        <v>269</v>
      </c>
      <c r="F46" s="123">
        <v>1</v>
      </c>
      <c r="G46" s="124">
        <v>150</v>
      </c>
      <c r="H46" s="124">
        <f>+F46*G46</f>
        <v>150</v>
      </c>
    </row>
    <row r="47" spans="2:8" x14ac:dyDescent="0.3">
      <c r="B47" s="120">
        <v>6.03</v>
      </c>
      <c r="C47" s="128" t="s">
        <v>298</v>
      </c>
      <c r="D47" s="121" t="s">
        <v>268</v>
      </c>
      <c r="E47" s="122" t="s">
        <v>269</v>
      </c>
      <c r="F47" s="123">
        <v>1</v>
      </c>
      <c r="G47" s="124">
        <v>140</v>
      </c>
      <c r="H47" s="124">
        <f>+F47*G47</f>
        <v>140</v>
      </c>
    </row>
    <row r="48" spans="2:8" x14ac:dyDescent="0.3">
      <c r="B48" s="120">
        <v>6.04</v>
      </c>
      <c r="C48" s="128" t="s">
        <v>299</v>
      </c>
      <c r="D48" s="121" t="s">
        <v>268</v>
      </c>
      <c r="E48" s="122" t="s">
        <v>269</v>
      </c>
      <c r="F48" s="123">
        <v>1</v>
      </c>
      <c r="G48" s="124">
        <v>30</v>
      </c>
      <c r="H48" s="124">
        <f>+F48*G48</f>
        <v>30</v>
      </c>
    </row>
    <row r="49" spans="2:8" x14ac:dyDescent="0.3">
      <c r="B49" s="120">
        <v>6.05</v>
      </c>
      <c r="C49" s="128" t="s">
        <v>300</v>
      </c>
      <c r="D49" s="121" t="s">
        <v>268</v>
      </c>
      <c r="E49" s="122" t="s">
        <v>269</v>
      </c>
      <c r="F49" s="123">
        <v>1</v>
      </c>
      <c r="G49" s="124">
        <v>320</v>
      </c>
      <c r="H49" s="124">
        <f>+F49*G49</f>
        <v>320</v>
      </c>
    </row>
    <row r="50" spans="2:8" x14ac:dyDescent="0.3">
      <c r="B50" s="118">
        <v>7</v>
      </c>
      <c r="C50" s="149" t="s">
        <v>301</v>
      </c>
      <c r="D50" s="149"/>
      <c r="E50" s="119"/>
      <c r="F50" s="119"/>
      <c r="G50" s="119"/>
      <c r="H50" s="119"/>
    </row>
    <row r="51" spans="2:8" x14ac:dyDescent="0.3">
      <c r="B51" s="120">
        <v>7.01</v>
      </c>
      <c r="C51" s="128" t="s">
        <v>302</v>
      </c>
      <c r="D51" s="121" t="s">
        <v>263</v>
      </c>
      <c r="E51" s="122">
        <v>2</v>
      </c>
      <c r="F51" s="123">
        <v>8</v>
      </c>
      <c r="G51" s="124"/>
      <c r="H51" s="124">
        <f>+E51*F51*G51</f>
        <v>0</v>
      </c>
    </row>
    <row r="52" spans="2:8" x14ac:dyDescent="0.3">
      <c r="B52" s="120">
        <v>7.02</v>
      </c>
      <c r="C52" s="128" t="s">
        <v>303</v>
      </c>
      <c r="D52" s="121" t="s">
        <v>263</v>
      </c>
      <c r="E52" s="122">
        <v>2</v>
      </c>
      <c r="F52" s="123">
        <v>8</v>
      </c>
      <c r="G52" s="124">
        <v>300</v>
      </c>
      <c r="H52" s="124">
        <f>+E52*F52*G52</f>
        <v>4800</v>
      </c>
    </row>
    <row r="53" spans="2:8" x14ac:dyDescent="0.3">
      <c r="B53" s="118">
        <v>8</v>
      </c>
      <c r="C53" s="149" t="s">
        <v>304</v>
      </c>
      <c r="D53" s="149"/>
      <c r="E53" s="119"/>
      <c r="F53" s="119"/>
      <c r="G53" s="119"/>
      <c r="H53" s="119"/>
    </row>
    <row r="54" spans="2:8" x14ac:dyDescent="0.3">
      <c r="B54" s="120">
        <v>8.01</v>
      </c>
      <c r="C54" s="128" t="s">
        <v>305</v>
      </c>
      <c r="D54" s="121" t="s">
        <v>263</v>
      </c>
      <c r="E54" s="122">
        <v>2</v>
      </c>
      <c r="F54" s="123">
        <v>12</v>
      </c>
      <c r="G54" s="124">
        <v>100</v>
      </c>
      <c r="H54" s="124">
        <f>+E54*F54*G54</f>
        <v>2400</v>
      </c>
    </row>
    <row r="55" spans="2:8" x14ac:dyDescent="0.3">
      <c r="B55" s="120" t="s">
        <v>306</v>
      </c>
      <c r="C55" s="128" t="s">
        <v>307</v>
      </c>
      <c r="D55" s="121" t="s">
        <v>263</v>
      </c>
      <c r="E55" s="122">
        <v>2</v>
      </c>
      <c r="F55" s="123">
        <v>12</v>
      </c>
      <c r="G55" s="124">
        <v>100</v>
      </c>
      <c r="H55" s="124">
        <f t="shared" ref="H55:H56" si="6">+E55*F55*G55</f>
        <v>2400</v>
      </c>
    </row>
    <row r="56" spans="2:8" x14ac:dyDescent="0.3">
      <c r="B56" s="120" t="s">
        <v>308</v>
      </c>
      <c r="C56" s="128" t="s">
        <v>309</v>
      </c>
      <c r="D56" s="121" t="s">
        <v>263</v>
      </c>
      <c r="E56" s="122">
        <v>2</v>
      </c>
      <c r="F56" s="123">
        <v>12</v>
      </c>
      <c r="G56" s="124">
        <v>100</v>
      </c>
      <c r="H56" s="124">
        <f t="shared" si="6"/>
        <v>2400</v>
      </c>
    </row>
    <row r="57" spans="2:8" x14ac:dyDescent="0.3">
      <c r="B57" s="120" t="s">
        <v>310</v>
      </c>
      <c r="C57" s="128" t="s">
        <v>311</v>
      </c>
      <c r="D57" s="121" t="s">
        <v>263</v>
      </c>
      <c r="E57" s="122">
        <v>2</v>
      </c>
      <c r="F57" s="123">
        <v>12</v>
      </c>
      <c r="G57" s="124">
        <v>100</v>
      </c>
      <c r="H57" s="124">
        <f>+E57*F57*G57</f>
        <v>2400</v>
      </c>
    </row>
    <row r="58" spans="2:8" ht="21" customHeight="1" x14ac:dyDescent="0.3">
      <c r="B58" s="150" t="s">
        <v>312</v>
      </c>
      <c r="C58" s="150"/>
      <c r="D58" s="150"/>
      <c r="E58" s="150"/>
      <c r="F58" s="150"/>
      <c r="G58" s="150"/>
      <c r="H58" s="127">
        <f>SUM(H15:H57)</f>
        <v>95000</v>
      </c>
    </row>
  </sheetData>
  <mergeCells count="20">
    <mergeCell ref="F4:G4"/>
    <mergeCell ref="F5:G5"/>
    <mergeCell ref="C4:E5"/>
    <mergeCell ref="C2:E3"/>
    <mergeCell ref="B2:B5"/>
    <mergeCell ref="F2:G2"/>
    <mergeCell ref="F3:G3"/>
    <mergeCell ref="C14:D14"/>
    <mergeCell ref="C38:D38"/>
    <mergeCell ref="C18:D18"/>
    <mergeCell ref="B6:F6"/>
    <mergeCell ref="D9:E10"/>
    <mergeCell ref="B9:B10"/>
    <mergeCell ref="C9:C10"/>
    <mergeCell ref="C50:D50"/>
    <mergeCell ref="C53:D53"/>
    <mergeCell ref="B58:G58"/>
    <mergeCell ref="C22:D22"/>
    <mergeCell ref="C30:D30"/>
    <mergeCell ref="C44:D44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3"/>
  <sheetViews>
    <sheetView tabSelected="1" workbookViewId="0">
      <selection activeCell="I21" sqref="I21"/>
    </sheetView>
  </sheetViews>
  <sheetFormatPr baseColWidth="10" defaultColWidth="15.109375" defaultRowHeight="10.199999999999999" x14ac:dyDescent="0.2"/>
  <cols>
    <col min="1" max="1" width="13.554687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49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163"/>
      <c r="B1" s="163"/>
      <c r="C1" s="167" t="s">
        <v>213</v>
      </c>
      <c r="D1" s="167"/>
      <c r="E1" s="164" t="s">
        <v>214</v>
      </c>
      <c r="F1" s="164"/>
    </row>
    <row r="2" spans="1:15" s="43" customFormat="1" ht="13.2" customHeight="1" x14ac:dyDescent="0.3">
      <c r="A2" s="163"/>
      <c r="B2" s="163"/>
      <c r="C2" s="167"/>
      <c r="D2" s="167"/>
      <c r="E2" s="165" t="s">
        <v>215</v>
      </c>
      <c r="F2" s="165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63"/>
      <c r="B3" s="163"/>
      <c r="C3" s="168" t="s">
        <v>216</v>
      </c>
      <c r="D3" s="168"/>
      <c r="E3" s="165" t="s">
        <v>217</v>
      </c>
      <c r="F3" s="165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63"/>
      <c r="B4" s="163"/>
      <c r="C4" s="168"/>
      <c r="D4" s="168"/>
      <c r="E4" s="166" t="s">
        <v>313</v>
      </c>
      <c r="F4" s="16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30"/>
      <c r="D5" s="130"/>
      <c r="E5" s="130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6" t="s">
        <v>220</v>
      </c>
      <c r="C6" s="97" t="s">
        <v>221</v>
      </c>
      <c r="D6" s="98"/>
      <c r="E6" s="98"/>
      <c r="F6" s="84"/>
      <c r="G6" s="84"/>
    </row>
    <row r="7" spans="1:15" s="43" customFormat="1" ht="13.2" x14ac:dyDescent="0.3">
      <c r="A7" s="96" t="s">
        <v>224</v>
      </c>
      <c r="C7" s="97" t="s">
        <v>249</v>
      </c>
      <c r="D7" s="98"/>
      <c r="E7" s="98"/>
      <c r="F7" s="84"/>
      <c r="G7" s="84"/>
    </row>
    <row r="8" spans="1:15" s="45" customFormat="1" ht="13.8" x14ac:dyDescent="0.3">
      <c r="A8" s="171" t="s">
        <v>250</v>
      </c>
      <c r="B8" s="171"/>
      <c r="C8" s="176" t="s">
        <v>314</v>
      </c>
      <c r="D8" s="99"/>
      <c r="E8" s="99"/>
    </row>
    <row r="9" spans="1:15" s="45" customFormat="1" ht="14.4" x14ac:dyDescent="0.3">
      <c r="A9" s="171"/>
      <c r="B9" s="171"/>
      <c r="C9" s="176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customFormat="1" ht="14.4" x14ac:dyDescent="0.3">
      <c r="A10" s="96" t="s">
        <v>252</v>
      </c>
      <c r="B10" s="100" t="s">
        <v>253</v>
      </c>
      <c r="C10" s="94"/>
      <c r="D10" s="94"/>
      <c r="E10" s="95"/>
    </row>
    <row r="11" spans="1:15" customFormat="1" ht="12.75" customHeight="1" x14ac:dyDescent="0.3">
      <c r="A11" s="96"/>
      <c r="B11" s="100"/>
      <c r="C11" s="94"/>
      <c r="D11" s="94"/>
      <c r="E11" s="95"/>
    </row>
    <row r="12" spans="1:15" x14ac:dyDescent="0.2">
      <c r="A12" s="50"/>
      <c r="B12" s="50"/>
      <c r="C12" s="50"/>
      <c r="D12" s="50"/>
      <c r="E12" s="50"/>
    </row>
    <row r="13" spans="1:15" s="63" customFormat="1" ht="12" x14ac:dyDescent="0.3">
      <c r="A13" s="59"/>
      <c r="B13" s="59"/>
      <c r="C13" s="58" t="s">
        <v>315</v>
      </c>
      <c r="D13" s="59"/>
      <c r="E13" s="60" t="s">
        <v>316</v>
      </c>
      <c r="F13" s="61">
        <f>+'Costo Directo'!G14</f>
        <v>0</v>
      </c>
      <c r="G13" s="62"/>
    </row>
    <row r="14" spans="1:15" s="66" customFormat="1" ht="12" x14ac:dyDescent="0.25">
      <c r="A14" s="65"/>
      <c r="B14" s="65"/>
      <c r="C14" s="65"/>
      <c r="D14" s="65"/>
      <c r="E14" s="65"/>
    </row>
    <row r="15" spans="1:15" s="63" customFormat="1" ht="14.7" customHeight="1" x14ac:dyDescent="0.3">
      <c r="A15" s="60" t="s">
        <v>254</v>
      </c>
      <c r="B15" s="172" t="s">
        <v>255</v>
      </c>
      <c r="C15" s="173"/>
      <c r="D15" s="73" t="s">
        <v>317</v>
      </c>
      <c r="E15" s="73" t="s">
        <v>318</v>
      </c>
      <c r="F15" s="73" t="s">
        <v>319</v>
      </c>
    </row>
    <row r="16" spans="1:15" s="63" customFormat="1" ht="14.7" customHeight="1" x14ac:dyDescent="0.3">
      <c r="A16" s="67"/>
      <c r="B16" s="174" t="s">
        <v>320</v>
      </c>
      <c r="C16" s="175"/>
      <c r="D16" s="102">
        <v>8</v>
      </c>
      <c r="E16" s="112">
        <v>500</v>
      </c>
      <c r="F16" s="111">
        <f t="shared" ref="F16:F22" si="0">+D16*E16</f>
        <v>4000</v>
      </c>
    </row>
    <row r="17" spans="1:9" s="63" customFormat="1" ht="14.7" customHeight="1" x14ac:dyDescent="0.3">
      <c r="A17" s="67"/>
      <c r="B17" s="174" t="s">
        <v>321</v>
      </c>
      <c r="C17" s="175"/>
      <c r="D17" s="102">
        <v>1</v>
      </c>
      <c r="E17" s="112">
        <v>1500</v>
      </c>
      <c r="F17" s="111">
        <f t="shared" si="0"/>
        <v>1500</v>
      </c>
    </row>
    <row r="18" spans="1:9" s="68" customFormat="1" ht="14.7" customHeight="1" x14ac:dyDescent="0.3">
      <c r="A18" s="67"/>
      <c r="B18" s="174" t="s">
        <v>322</v>
      </c>
      <c r="C18" s="175"/>
      <c r="D18" s="102">
        <v>1</v>
      </c>
      <c r="E18" s="112">
        <v>9660</v>
      </c>
      <c r="F18" s="111">
        <f t="shared" si="0"/>
        <v>9660</v>
      </c>
      <c r="I18" s="70"/>
    </row>
    <row r="19" spans="1:9" s="68" customFormat="1" ht="14.7" customHeight="1" x14ac:dyDescent="0.3">
      <c r="A19" s="67"/>
      <c r="B19" s="174" t="s">
        <v>323</v>
      </c>
      <c r="C19" s="175"/>
      <c r="D19" s="102">
        <v>1</v>
      </c>
      <c r="E19" s="112">
        <v>9660</v>
      </c>
      <c r="F19" s="111">
        <f t="shared" si="0"/>
        <v>9660</v>
      </c>
      <c r="I19" s="70"/>
    </row>
    <row r="20" spans="1:9" s="68" customFormat="1" ht="14.7" customHeight="1" x14ac:dyDescent="0.3">
      <c r="A20" s="67"/>
      <c r="B20" s="174" t="s">
        <v>324</v>
      </c>
      <c r="C20" s="175"/>
      <c r="D20" s="102">
        <v>8</v>
      </c>
      <c r="E20" s="112">
        <v>143</v>
      </c>
      <c r="F20" s="111">
        <f t="shared" si="0"/>
        <v>1144</v>
      </c>
      <c r="I20" s="70"/>
    </row>
    <row r="21" spans="1:9" s="68" customFormat="1" ht="14.7" customHeight="1" x14ac:dyDescent="0.3">
      <c r="A21" s="67"/>
      <c r="B21" s="174" t="s">
        <v>325</v>
      </c>
      <c r="C21" s="175"/>
      <c r="D21" s="102">
        <v>8</v>
      </c>
      <c r="E21" s="112">
        <v>90</v>
      </c>
      <c r="F21" s="111">
        <f t="shared" si="0"/>
        <v>720</v>
      </c>
      <c r="I21" s="70"/>
    </row>
    <row r="22" spans="1:9" s="68" customFormat="1" ht="14.7" customHeight="1" x14ac:dyDescent="0.3">
      <c r="A22" s="67"/>
      <c r="B22" s="177" t="s">
        <v>326</v>
      </c>
      <c r="C22" s="177"/>
      <c r="D22" s="102">
        <v>1</v>
      </c>
      <c r="E22" s="112">
        <v>360</v>
      </c>
      <c r="F22" s="111">
        <f t="shared" si="0"/>
        <v>360</v>
      </c>
      <c r="I22" s="70"/>
    </row>
    <row r="23" spans="1:9" s="68" customFormat="1" ht="14.7" customHeight="1" x14ac:dyDescent="0.3">
      <c r="A23" s="103"/>
      <c r="B23" s="104"/>
      <c r="C23" s="104"/>
      <c r="D23" s="105"/>
      <c r="E23" s="105"/>
      <c r="F23" s="106"/>
      <c r="I23" s="70"/>
    </row>
    <row r="24" spans="1:9" s="63" customFormat="1" ht="12" x14ac:dyDescent="0.3">
      <c r="A24" s="64"/>
      <c r="B24" s="64"/>
      <c r="C24" s="169" t="s">
        <v>327</v>
      </c>
      <c r="D24" s="170"/>
      <c r="E24" s="170"/>
      <c r="F24" s="113">
        <f>SUM(F16:F23)</f>
        <v>27044</v>
      </c>
    </row>
    <row r="25" spans="1:9" s="63" customFormat="1" ht="12" x14ac:dyDescent="0.3">
      <c r="A25" s="69"/>
      <c r="B25" s="69"/>
      <c r="C25" s="59"/>
      <c r="D25" s="69"/>
      <c r="E25" s="69"/>
      <c r="F25" s="71"/>
    </row>
    <row r="26" spans="1:9" s="63" customFormat="1" ht="12" x14ac:dyDescent="0.3">
      <c r="A26" s="69"/>
      <c r="B26" s="69"/>
      <c r="C26" s="59"/>
      <c r="D26" s="69"/>
      <c r="E26" s="69"/>
      <c r="F26" s="71"/>
      <c r="G26" s="72"/>
    </row>
    <row r="27" spans="1:9" s="51" customFormat="1" x14ac:dyDescent="0.3">
      <c r="A27" s="53"/>
      <c r="B27" s="53"/>
      <c r="C27" s="54"/>
      <c r="D27" s="53"/>
      <c r="E27" s="56"/>
      <c r="F27" s="55"/>
    </row>
    <row r="28" spans="1:9" s="51" customFormat="1" x14ac:dyDescent="0.3">
      <c r="A28" s="53"/>
      <c r="B28" s="53"/>
      <c r="C28" s="54"/>
      <c r="D28" s="53"/>
      <c r="E28" s="53"/>
      <c r="F28" s="55"/>
    </row>
    <row r="29" spans="1:9" s="51" customFormat="1" x14ac:dyDescent="0.3">
      <c r="A29" s="53"/>
      <c r="B29" s="53"/>
      <c r="C29" s="54"/>
      <c r="D29" s="53"/>
      <c r="E29" s="53"/>
      <c r="F29" s="55"/>
    </row>
    <row r="30" spans="1:9" s="51" customFormat="1" x14ac:dyDescent="0.3">
      <c r="A30" s="53"/>
      <c r="B30" s="53"/>
      <c r="C30" s="54"/>
      <c r="D30" s="53"/>
      <c r="E30" s="53"/>
      <c r="F30" s="55"/>
    </row>
    <row r="31" spans="1:9" s="52" customFormat="1" x14ac:dyDescent="0.2">
      <c r="A31" s="57"/>
      <c r="B31" s="57"/>
      <c r="C31" s="57"/>
      <c r="D31" s="57"/>
      <c r="E31" s="57"/>
    </row>
    <row r="32" spans="1:9" s="52" customFormat="1" x14ac:dyDescent="0.2"/>
    <row r="33" s="52" customFormat="1" x14ac:dyDescent="0.2"/>
  </sheetData>
  <mergeCells count="19">
    <mergeCell ref="C24:E24"/>
    <mergeCell ref="C5:E5"/>
    <mergeCell ref="A8:B9"/>
    <mergeCell ref="B15:C15"/>
    <mergeCell ref="B16:C16"/>
    <mergeCell ref="B17:C17"/>
    <mergeCell ref="B18:C18"/>
    <mergeCell ref="B20:C20"/>
    <mergeCell ref="C8:C9"/>
    <mergeCell ref="B21:C21"/>
    <mergeCell ref="B22:C22"/>
    <mergeCell ref="B19:C1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LILY ELIZABETH</cp:lastModifiedBy>
  <cp:revision/>
  <dcterms:created xsi:type="dcterms:W3CDTF">2021-10-13T22:24:50Z</dcterms:created>
  <dcterms:modified xsi:type="dcterms:W3CDTF">2025-01-20T13:57:13Z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