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USUARIO\DATA AIG SAC\2024\OHLA\CHICAMA Y VIRU\PY 3 - 6 - 1 CHICAMA\SUSTENTO TECNICO Y SUB\"/>
    </mc:Choice>
  </mc:AlternateContent>
  <bookViews>
    <workbookView xWindow="0" yWindow="0" windowWidth="13575" windowHeight="7485" firstSheet="2" activeTab="4"/>
  </bookViews>
  <sheets>
    <sheet name="EAP Chicama" sheetId="10" state="hidden" r:id="rId1"/>
    <sheet name="EAP Virú" sheetId="11" state="hidden" r:id="rId2"/>
    <sheet name="Resumen" sheetId="24" r:id="rId3"/>
    <sheet name="Costo Directo" sheetId="27" r:id="rId4"/>
    <sheet name="Gastos Generales Rev01" sheetId="28"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___________GMP1297" localSheetId="3" hidden="1">#REF!</definedName>
    <definedName name="____________GMP1297" localSheetId="4" hidden="1">#REF!</definedName>
    <definedName name="____________GMP1297" hidden="1">#REF!</definedName>
    <definedName name="____________gmp2000" localSheetId="3" hidden="1">#REF!</definedName>
    <definedName name="____________gmp2000" hidden="1">#REF!</definedName>
    <definedName name="____________rox1" localSheetId="3" hidden="1">#REF!</definedName>
    <definedName name="____________rox1" hidden="1">#REF!</definedName>
    <definedName name="____________rox2" localSheetId="3" hidden="1">#REF!</definedName>
    <definedName name="____________rox2" hidden="1">#REF!</definedName>
    <definedName name="____________rox3" localSheetId="3" hidden="1">#REF!</definedName>
    <definedName name="____________rox3" hidden="1">#REF!</definedName>
    <definedName name="___________GMP1297" localSheetId="3" hidden="1">#REF!</definedName>
    <definedName name="___________GMP1297" hidden="1">#REF!</definedName>
    <definedName name="___________gmp2000" localSheetId="3" hidden="1">#REF!</definedName>
    <definedName name="___________gmp2000" hidden="1">#REF!</definedName>
    <definedName name="___________rox1" localSheetId="3" hidden="1">#REF!</definedName>
    <definedName name="___________rox1" hidden="1">#REF!</definedName>
    <definedName name="___________rox2" localSheetId="3" hidden="1">#REF!</definedName>
    <definedName name="___________rox2" hidden="1">#REF!</definedName>
    <definedName name="___________rox3" localSheetId="3" hidden="1">#REF!</definedName>
    <definedName name="___________rox3" hidden="1">#REF!</definedName>
    <definedName name="__________GMP1297" localSheetId="3" hidden="1">#REF!</definedName>
    <definedName name="__________GMP1297" hidden="1">#REF!</definedName>
    <definedName name="__________gmp2000" localSheetId="3" hidden="1">#REF!</definedName>
    <definedName name="__________gmp2000" hidden="1">#REF!</definedName>
    <definedName name="__________rox1" localSheetId="3" hidden="1">#REF!</definedName>
    <definedName name="__________rox1" hidden="1">#REF!</definedName>
    <definedName name="__________rox2" localSheetId="3" hidden="1">#REF!</definedName>
    <definedName name="__________rox2" hidden="1">#REF!</definedName>
    <definedName name="__________rox3" localSheetId="3" hidden="1">#REF!</definedName>
    <definedName name="__________rox3" hidden="1">#REF!</definedName>
    <definedName name="_________GMP1297" localSheetId="3" hidden="1">#REF!</definedName>
    <definedName name="_________GMP1297" hidden="1">#REF!</definedName>
    <definedName name="_________gmp2000" localSheetId="3" hidden="1">#REF!</definedName>
    <definedName name="_________gmp2000" hidden="1">#REF!</definedName>
    <definedName name="_________rox1" localSheetId="3" hidden="1">#REF!</definedName>
    <definedName name="_________rox1" hidden="1">#REF!</definedName>
    <definedName name="_________rox2" localSheetId="3" hidden="1">#REF!</definedName>
    <definedName name="_________rox2" hidden="1">#REF!</definedName>
    <definedName name="_________rox3" localSheetId="3" hidden="1">#REF!</definedName>
    <definedName name="_________rox3" hidden="1">#REF!</definedName>
    <definedName name="________GMP1297" localSheetId="3" hidden="1">#REF!</definedName>
    <definedName name="________GMP1297" hidden="1">#REF!</definedName>
    <definedName name="________gmp2000" localSheetId="3" hidden="1">#REF!</definedName>
    <definedName name="________gmp2000" hidden="1">#REF!</definedName>
    <definedName name="________rox1" localSheetId="3" hidden="1">#REF!</definedName>
    <definedName name="________rox1" hidden="1">#REF!</definedName>
    <definedName name="________rox2" localSheetId="3" hidden="1">#REF!</definedName>
    <definedName name="________rox2" hidden="1">#REF!</definedName>
    <definedName name="________rox3" localSheetId="3" hidden="1">#REF!</definedName>
    <definedName name="________rox3" hidden="1">#REF!</definedName>
    <definedName name="_______GMP1297" localSheetId="3" hidden="1">#REF!</definedName>
    <definedName name="_______GMP1297" hidden="1">#REF!</definedName>
    <definedName name="_______gmp2000" localSheetId="3" hidden="1">#REF!</definedName>
    <definedName name="_______gmp2000" hidden="1">#REF!</definedName>
    <definedName name="_______rox1" localSheetId="3" hidden="1">#REF!</definedName>
    <definedName name="_______rox1" hidden="1">#REF!</definedName>
    <definedName name="_______rox2" localSheetId="3" hidden="1">#REF!</definedName>
    <definedName name="_______rox2" hidden="1">#REF!</definedName>
    <definedName name="_______rox3" localSheetId="3" hidden="1">#REF!</definedName>
    <definedName name="_______rox3" hidden="1">#REF!</definedName>
    <definedName name="______GMP1297" localSheetId="3" hidden="1">#REF!</definedName>
    <definedName name="______GMP1297" hidden="1">#REF!</definedName>
    <definedName name="______gmp2000" localSheetId="3" hidden="1">#REF!</definedName>
    <definedName name="______gmp2000" hidden="1">#REF!</definedName>
    <definedName name="______rox1" localSheetId="3" hidden="1">#REF!</definedName>
    <definedName name="______rox1" hidden="1">#REF!</definedName>
    <definedName name="______rox2" localSheetId="3" hidden="1">#REF!</definedName>
    <definedName name="______rox2" hidden="1">#REF!</definedName>
    <definedName name="______rox3" localSheetId="3" hidden="1">#REF!</definedName>
    <definedName name="______rox3" hidden="1">#REF!</definedName>
    <definedName name="_____GMP1297" localSheetId="3" hidden="1">#REF!</definedName>
    <definedName name="_____GMP1297" hidden="1">#REF!</definedName>
    <definedName name="_____gmp2000" localSheetId="3" hidden="1">#REF!</definedName>
    <definedName name="_____gmp2000" hidden="1">#REF!</definedName>
    <definedName name="_____rox1" localSheetId="3" hidden="1">#REF!</definedName>
    <definedName name="_____rox1" hidden="1">#REF!</definedName>
    <definedName name="_____rox2" localSheetId="3" hidden="1">#REF!</definedName>
    <definedName name="_____rox2" hidden="1">#REF!</definedName>
    <definedName name="_____rox3" localSheetId="3" hidden="1">#REF!</definedName>
    <definedName name="_____rox3" hidden="1">#REF!</definedName>
    <definedName name="____GMP1297" localSheetId="3" hidden="1">#REF!</definedName>
    <definedName name="____GMP1297" hidden="1">#REF!</definedName>
    <definedName name="____gmp2000" localSheetId="3" hidden="1">#REF!</definedName>
    <definedName name="____gmp2000" hidden="1">#REF!</definedName>
    <definedName name="____rox1" localSheetId="3" hidden="1">#REF!</definedName>
    <definedName name="____rox1" hidden="1">#REF!</definedName>
    <definedName name="____rox2" localSheetId="3" hidden="1">#REF!</definedName>
    <definedName name="____rox2" hidden="1">#REF!</definedName>
    <definedName name="____rox3" localSheetId="3" hidden="1">#REF!</definedName>
    <definedName name="____rox3" hidden="1">#REF!</definedName>
    <definedName name="___GMP1297" localSheetId="3" hidden="1">#REF!</definedName>
    <definedName name="___GMP1297" hidden="1">#REF!</definedName>
    <definedName name="___gmp2000" localSheetId="3" hidden="1">#REF!</definedName>
    <definedName name="___gmp2000" hidden="1">#REF!</definedName>
    <definedName name="___new2" localSheetId="3" hidden="1">{#N/A,#N/A,TRUE,"Cover";#N/A,#N/A,TRUE,"Summary";#N/A,#N/A,TRUE,"Cost plan";#N/A,#N/A,TRUE,"Qualifications"}</definedName>
    <definedName name="___new2" localSheetId="4" hidden="1">{#N/A,#N/A,TRUE,"Cover";#N/A,#N/A,TRUE,"Summary";#N/A,#N/A,TRUE,"Cost plan";#N/A,#N/A,TRUE,"Qualifications"}</definedName>
    <definedName name="___new2" hidden="1">{#N/A,#N/A,TRUE,"Cover";#N/A,#N/A,TRUE,"Summary";#N/A,#N/A,TRUE,"Cost plan";#N/A,#N/A,TRUE,"Qualifications"}</definedName>
    <definedName name="___rox1" localSheetId="3" hidden="1">#REF!</definedName>
    <definedName name="___rox1" hidden="1">#REF!</definedName>
    <definedName name="___rox2" localSheetId="3" hidden="1">#REF!</definedName>
    <definedName name="___rox2" hidden="1">#REF!</definedName>
    <definedName name="___rox3" localSheetId="3" hidden="1">#REF!</definedName>
    <definedName name="___rox3" hidden="1">#REF!</definedName>
    <definedName name="__123Graph_A" hidden="1">'[1]1'!$D$20:$D$31</definedName>
    <definedName name="__123Graph_ACURVE" hidden="1">'[1]1'!$D$20:$D$31</definedName>
    <definedName name="__123Graph_AGraph10" localSheetId="3" hidden="1">'[2]LIMA-CANTA'!#REF!</definedName>
    <definedName name="__123Graph_AGraph10" hidden="1">'[2]LIMA-CANTA'!#REF!</definedName>
    <definedName name="__123Graph_AGraph11" localSheetId="3" hidden="1">'[2]LIMA-CANTA'!#REF!</definedName>
    <definedName name="__123Graph_AGraph11" hidden="1">'[2]LIMA-CANTA'!#REF!</definedName>
    <definedName name="__123Graph_AGraph12" localSheetId="3" hidden="1">'[2]LIMA-CANTA'!#REF!</definedName>
    <definedName name="__123Graph_AGraph12" hidden="1">'[2]LIMA-CANTA'!#REF!</definedName>
    <definedName name="__123Graph_AGraph13" localSheetId="3" hidden="1">'[2]LIMA-CANTA'!#REF!</definedName>
    <definedName name="__123Graph_AGraph13" hidden="1">'[2]LIMA-CANTA'!#REF!</definedName>
    <definedName name="__123Graph_AGraph14" localSheetId="3" hidden="1">'[2]LIMA-CANTA'!#REF!</definedName>
    <definedName name="__123Graph_AGraph14" hidden="1">'[2]LIMA-CANTA'!#REF!</definedName>
    <definedName name="__123Graph_AGraph15" localSheetId="3" hidden="1">'[2]LIMA-CANTA'!#REF!</definedName>
    <definedName name="__123Graph_AGraph15" hidden="1">'[2]LIMA-CANTA'!#REF!</definedName>
    <definedName name="__123Graph_AGraph16" localSheetId="3" hidden="1">'[2]LIMA-CANTA'!#REF!</definedName>
    <definedName name="__123Graph_AGraph16" hidden="1">'[2]LIMA-CANTA'!#REF!</definedName>
    <definedName name="__123Graph_AGraph17" localSheetId="3" hidden="1">'[2]LIMA-CANTA'!#REF!</definedName>
    <definedName name="__123Graph_AGraph17" hidden="1">'[2]LIMA-CANTA'!#REF!</definedName>
    <definedName name="__123Graph_AGraph18" localSheetId="3" hidden="1">'[2]LIMA-CANTA'!#REF!</definedName>
    <definedName name="__123Graph_AGraph18" hidden="1">'[2]LIMA-CANTA'!#REF!</definedName>
    <definedName name="__123Graph_AGraph2" localSheetId="3" hidden="1">'[2]LIMA-CANTA'!#REF!</definedName>
    <definedName name="__123Graph_AGraph2" hidden="1">'[2]LIMA-CANTA'!#REF!</definedName>
    <definedName name="__123Graph_AGraph3" localSheetId="3" hidden="1">'[2]LIMA-CANTA'!#REF!</definedName>
    <definedName name="__123Graph_AGraph3" hidden="1">'[2]LIMA-CANTA'!#REF!</definedName>
    <definedName name="__123Graph_AGraph4" localSheetId="3" hidden="1">'[2]LIMA-CANTA'!#REF!</definedName>
    <definedName name="__123Graph_AGraph4" hidden="1">'[2]LIMA-CANTA'!#REF!</definedName>
    <definedName name="__123Graph_AGraph5" localSheetId="3" hidden="1">'[2]LIMA-CANTA'!#REF!</definedName>
    <definedName name="__123Graph_AGraph5" hidden="1">'[2]LIMA-CANTA'!#REF!</definedName>
    <definedName name="__123Graph_AGraph6" localSheetId="3" hidden="1">'[2]LIMA-CANTA'!#REF!</definedName>
    <definedName name="__123Graph_AGraph6" hidden="1">'[2]LIMA-CANTA'!#REF!</definedName>
    <definedName name="__123Graph_AGraph7" localSheetId="3" hidden="1">'[2]LIMA-CANTA'!#REF!</definedName>
    <definedName name="__123Graph_AGraph7" hidden="1">'[2]LIMA-CANTA'!#REF!</definedName>
    <definedName name="__123Graph_AGraph8" localSheetId="3" hidden="1">'[2]LIMA-CANTA'!#REF!</definedName>
    <definedName name="__123Graph_AGraph8" hidden="1">'[2]LIMA-CANTA'!#REF!</definedName>
    <definedName name="__123Graph_AGraph9" localSheetId="3" hidden="1">'[2]LIMA-CANTA'!#REF!</definedName>
    <definedName name="__123Graph_AGraph9" hidden="1">'[2]LIMA-CANTA'!#REF!</definedName>
    <definedName name="__123Graph_APAY" hidden="1">'[1]1'!$I$20:$I$46</definedName>
    <definedName name="__123Graph_APETER" localSheetId="3" hidden="1">#REF!</definedName>
    <definedName name="__123Graph_APETER" hidden="1">#REF!</definedName>
    <definedName name="__123Graph_B" localSheetId="3" hidden="1">'[3]MFT TOC'!#REF!</definedName>
    <definedName name="__123Graph_B" hidden="1">'[3]MFT TOC'!#REF!</definedName>
    <definedName name="__123Graph_C" localSheetId="3" hidden="1">'[4]EATON SUMMARY'!#REF!</definedName>
    <definedName name="__123Graph_C" hidden="1">'[4]EATON SUMMARY'!#REF!</definedName>
    <definedName name="__123Graph_D" localSheetId="3" hidden="1">#REF!</definedName>
    <definedName name="__123Graph_D" hidden="1">#REF!</definedName>
    <definedName name="__123Graph_E" localSheetId="3" hidden="1">'[4]EATON SUMMARY'!#REF!</definedName>
    <definedName name="__123Graph_E" hidden="1">'[4]EATON SUMMARY'!#REF!</definedName>
    <definedName name="__123Graph_F" localSheetId="3"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3" hidden="1">'[2]LIMA-CANTA'!#REF!</definedName>
    <definedName name="__123Graph_XGraph10" hidden="1">'[2]LIMA-CANTA'!#REF!</definedName>
    <definedName name="__123Graph_XGraph11" localSheetId="3" hidden="1">'[2]LIMA-CANTA'!#REF!</definedName>
    <definedName name="__123Graph_XGraph11" hidden="1">'[2]LIMA-CANTA'!#REF!</definedName>
    <definedName name="__123Graph_XGraph12" localSheetId="3" hidden="1">'[2]LIMA-CANTA'!#REF!</definedName>
    <definedName name="__123Graph_XGraph12" hidden="1">'[2]LIMA-CANTA'!#REF!</definedName>
    <definedName name="__123Graph_XGraph13" localSheetId="3" hidden="1">'[2]LIMA-CANTA'!#REF!</definedName>
    <definedName name="__123Graph_XGraph13" hidden="1">'[2]LIMA-CANTA'!#REF!</definedName>
    <definedName name="__123Graph_XGraph14" localSheetId="3" hidden="1">'[2]LIMA-CANTA'!#REF!</definedName>
    <definedName name="__123Graph_XGraph14" hidden="1">'[2]LIMA-CANTA'!#REF!</definedName>
    <definedName name="__123Graph_XGraph15" localSheetId="3" hidden="1">'[2]LIMA-CANTA'!#REF!</definedName>
    <definedName name="__123Graph_XGraph15" hidden="1">'[2]LIMA-CANTA'!#REF!</definedName>
    <definedName name="__123Graph_XGraph16" localSheetId="3" hidden="1">'[2]LIMA-CANTA'!#REF!</definedName>
    <definedName name="__123Graph_XGraph16" hidden="1">'[2]LIMA-CANTA'!#REF!</definedName>
    <definedName name="__123Graph_XGraph17" localSheetId="3" hidden="1">'[2]LIMA-CANTA'!#REF!</definedName>
    <definedName name="__123Graph_XGraph17" hidden="1">'[2]LIMA-CANTA'!#REF!</definedName>
    <definedName name="__123Graph_XGraph18" localSheetId="3" hidden="1">'[2]LIMA-CANTA'!#REF!</definedName>
    <definedName name="__123Graph_XGraph18" hidden="1">'[2]LIMA-CANTA'!#REF!</definedName>
    <definedName name="__123Graph_XGraph3" localSheetId="3" hidden="1">'[2]LIMA-CANTA'!#REF!</definedName>
    <definedName name="__123Graph_XGraph3" hidden="1">'[2]LIMA-CANTA'!#REF!</definedName>
    <definedName name="__123Graph_XGraph4" localSheetId="3" hidden="1">'[2]LIMA-CANTA'!#REF!</definedName>
    <definedName name="__123Graph_XGraph4" hidden="1">'[2]LIMA-CANTA'!#REF!</definedName>
    <definedName name="__123Graph_XGraph5" localSheetId="3" hidden="1">'[2]LIMA-CANTA'!#REF!</definedName>
    <definedName name="__123Graph_XGraph5" hidden="1">'[2]LIMA-CANTA'!#REF!</definedName>
    <definedName name="__123Graph_XGraph6" localSheetId="3" hidden="1">'[2]LIMA-CANTA'!#REF!</definedName>
    <definedName name="__123Graph_XGraph6" hidden="1">'[2]LIMA-CANTA'!#REF!</definedName>
    <definedName name="__123Graph_XGraph7" localSheetId="3" hidden="1">'[2]LIMA-CANTA'!#REF!</definedName>
    <definedName name="__123Graph_XGraph7" hidden="1">'[2]LIMA-CANTA'!#REF!</definedName>
    <definedName name="__123Graph_XGraph8" localSheetId="3" hidden="1">'[2]LIMA-CANTA'!#REF!</definedName>
    <definedName name="__123Graph_XGraph8" hidden="1">'[2]LIMA-CANTA'!#REF!</definedName>
    <definedName name="__123Graph_XGraph9" localSheetId="3" hidden="1">'[2]LIMA-CANTA'!#REF!</definedName>
    <definedName name="__123Graph_XGraph9" hidden="1">'[2]LIMA-CANTA'!#REF!</definedName>
    <definedName name="__123Graph_XPAY" hidden="1">'[1]1'!$B$20:$B$46</definedName>
    <definedName name="__123Graph_XPETER" localSheetId="3" hidden="1">#REF!</definedName>
    <definedName name="__123Graph_XPETER" hidden="1">#REF!</definedName>
    <definedName name="__end1" localSheetId="3" hidden="1">{"Equipment cost",#N/A,FALSE,"bulks"}</definedName>
    <definedName name="__end1" localSheetId="4" hidden="1">{"Equipment cost",#N/A,FALSE,"bulks"}</definedName>
    <definedName name="__end1" hidden="1">{"Equipment cost",#N/A,FALSE,"bulks"}</definedName>
    <definedName name="__end2" localSheetId="3" hidden="1">{"Equipment cost",#N/A,FALSE,"bulks"}</definedName>
    <definedName name="__end2" localSheetId="4" hidden="1">{"Equipment cost",#N/A,FALSE,"bulks"}</definedName>
    <definedName name="__end2" hidden="1">{"Equipment cost",#N/A,FALSE,"bulks"}</definedName>
    <definedName name="__GMP1297" localSheetId="3" hidden="1">#REF!</definedName>
    <definedName name="__GMP1297" hidden="1">#REF!</definedName>
    <definedName name="__gmp2000" localSheetId="3" hidden="1">#REF!</definedName>
    <definedName name="__gmp2000" hidden="1">#REF!</definedName>
    <definedName name="__rox1" localSheetId="3" hidden="1">#REF!</definedName>
    <definedName name="__rox1" hidden="1">#REF!</definedName>
    <definedName name="__rox2" localSheetId="3" hidden="1">#REF!</definedName>
    <definedName name="__rox2" hidden="1">#REF!</definedName>
    <definedName name="__rox3" localSheetId="3" hidden="1">#REF!</definedName>
    <definedName name="__rox3" hidden="1">#REF!</definedName>
    <definedName name="_aa" localSheetId="3" hidden="1">{"Equipment cost",#N/A,FALSE,"bulks"}</definedName>
    <definedName name="_aa" localSheetId="4"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3" hidden="1">#REF!</definedName>
    <definedName name="_Dist_Bin" hidden="1">#REF!</definedName>
    <definedName name="_Dist_Values" localSheetId="3" hidden="1">#REF!</definedName>
    <definedName name="_Dist_Values" hidden="1">#REF!</definedName>
    <definedName name="_end1" localSheetId="3" hidden="1">{"Equipment cost",#N/A,FALSE,"bulks"}</definedName>
    <definedName name="_end1" localSheetId="4" hidden="1">{"Equipment cost",#N/A,FALSE,"bulks"}</definedName>
    <definedName name="_end1" hidden="1">{"Equipment cost",#N/A,FALSE,"bulks"}</definedName>
    <definedName name="_end2" localSheetId="3" hidden="1">{"Equipment cost",#N/A,FALSE,"bulks"}</definedName>
    <definedName name="_end2" localSheetId="4" hidden="1">{"Equipment cost",#N/A,FALSE,"bulks"}</definedName>
    <definedName name="_end2" hidden="1">{"Equipment cost",#N/A,FALSE,"bulks"}</definedName>
    <definedName name="_Fill" hidden="1">'[6]train cash'!$A$22:$A$49</definedName>
    <definedName name="_fill2" localSheetId="3" hidden="1">#REF!</definedName>
    <definedName name="_fill2" hidden="1">#REF!</definedName>
    <definedName name="_xlnm._FilterDatabase" localSheetId="3" hidden="1">'Costo Directo'!#REF!</definedName>
    <definedName name="_xlnm._FilterDatabase" localSheetId="4" hidden="1">[7]Development!#REF!</definedName>
    <definedName name="_xlnm._FilterDatabase" hidden="1">[7]Development!#REF!</definedName>
    <definedName name="_GMP1297" localSheetId="3" hidden="1">#REF!</definedName>
    <definedName name="_GMP1297" localSheetId="4" hidden="1">#REF!</definedName>
    <definedName name="_GMP1297" hidden="1">#REF!</definedName>
    <definedName name="_gmp2000" localSheetId="3" hidden="1">#REF!</definedName>
    <definedName name="_gmp2000" hidden="1">#REF!</definedName>
    <definedName name="_jkhjk" localSheetId="3" hidden="1">{#N/A,#N/A,FALSE,"Bericht 2";#N/A,#N/A,FALSE,"Bericht 3";#N/A,#N/A,FALSE,"Bericht 1"}</definedName>
    <definedName name="_jkhjk" localSheetId="4" hidden="1">{#N/A,#N/A,FALSE,"Bericht 2";#N/A,#N/A,FALSE,"Bericht 3";#N/A,#N/A,FALSE,"Bericht 1"}</definedName>
    <definedName name="_jkhjk" hidden="1">{#N/A,#N/A,FALSE,"Bericht 2";#N/A,#N/A,FALSE,"Bericht 3";#N/A,#N/A,FALSE,"Bericht 1"}</definedName>
    <definedName name="_jkhjk1" localSheetId="3" hidden="1">{#N/A,#N/A,FALSE,"Bericht 2";#N/A,#N/A,FALSE,"Bericht 3";#N/A,#N/A,FALSE,"Bericht 1"}</definedName>
    <definedName name="_jkhjk1" localSheetId="4" hidden="1">{#N/A,#N/A,FALSE,"Bericht 2";#N/A,#N/A,FALSE,"Bericht 3";#N/A,#N/A,FALSE,"Bericht 1"}</definedName>
    <definedName name="_jkhjk1" hidden="1">{#N/A,#N/A,FALSE,"Bericht 2";#N/A,#N/A,FALSE,"Bericht 3";#N/A,#N/A,FALSE,"Bericht 1"}</definedName>
    <definedName name="_JUI" localSheetId="3" hidden="1">#REF!</definedName>
    <definedName name="_JUI" hidden="1">#REF!</definedName>
    <definedName name="_k1" localSheetId="3" hidden="1">#REF!</definedName>
    <definedName name="_k1" hidden="1">#REF!</definedName>
    <definedName name="_Key1" localSheetId="3" hidden="1">#REF!</definedName>
    <definedName name="_Key1" hidden="1">#REF!</definedName>
    <definedName name="_key12" localSheetId="3" hidden="1">'[8]RES,MET,ADI1'!#REF!</definedName>
    <definedName name="_key12" hidden="1">'[8]RES,MET,ADI1'!#REF!</definedName>
    <definedName name="_Key2" localSheetId="3" hidden="1">#REF!</definedName>
    <definedName name="_Key2" hidden="1">#REF!</definedName>
    <definedName name="_key3" localSheetId="3" hidden="1">#REF!</definedName>
    <definedName name="_key3" hidden="1">#REF!</definedName>
    <definedName name="_new2" localSheetId="3" hidden="1">{#N/A,#N/A,TRUE,"Cover";#N/A,#N/A,TRUE,"Summary";#N/A,#N/A,TRUE,"Cost plan";#N/A,#N/A,TRUE,"Qualifications"}</definedName>
    <definedName name="_new2" localSheetId="4"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3" hidden="1">#REF!</definedName>
    <definedName name="_Parse_Out" hidden="1">#REF!</definedName>
    <definedName name="_Regression_Int" hidden="1">1</definedName>
    <definedName name="_Regression_Out" localSheetId="3" hidden="1">#REF!</definedName>
    <definedName name="_Regression_Out" hidden="1">#REF!</definedName>
    <definedName name="_Regression_X" localSheetId="3" hidden="1">#REF!</definedName>
    <definedName name="_Regression_X" hidden="1">#REF!</definedName>
    <definedName name="_Regression_Y" localSheetId="3" hidden="1">#REF!</definedName>
    <definedName name="_Regression_Y" hidden="1">#REF!</definedName>
    <definedName name="_rox1" localSheetId="3" hidden="1">#REF!</definedName>
    <definedName name="_rox1" hidden="1">#REF!</definedName>
    <definedName name="_rox2" localSheetId="3" hidden="1">#REF!</definedName>
    <definedName name="_rox2" hidden="1">#REF!</definedName>
    <definedName name="_rox3" localSheetId="3" hidden="1">#REF!</definedName>
    <definedName name="_rox3" hidden="1">#REF!</definedName>
    <definedName name="_Sort" localSheetId="3" hidden="1">#REF!</definedName>
    <definedName name="_Sort" hidden="1">#REF!</definedName>
    <definedName name="_Table1_In1" localSheetId="3" hidden="1">#REF!</definedName>
    <definedName name="_Table1_In1" hidden="1">#REF!</definedName>
    <definedName name="_Table1_Out" localSheetId="3" hidden="1">#REF!</definedName>
    <definedName name="_Table1_Out" hidden="1">#REF!</definedName>
    <definedName name="_Table2_In1" localSheetId="3" hidden="1">#REF!</definedName>
    <definedName name="_Table2_In1" hidden="1">#REF!</definedName>
    <definedName name="_Table2_In2" localSheetId="3" hidden="1">#REF!</definedName>
    <definedName name="_Table2_In2" hidden="1">#REF!</definedName>
    <definedName name="_Table2_Out" localSheetId="3" hidden="1">#REF!</definedName>
    <definedName name="_Table2_Out" hidden="1">#REF!</definedName>
    <definedName name="aa" localSheetId="3" hidden="1">{#N/A,#N/A,FALSE,"OAS";#N/A,#N/A,FALSE,"OBG";#N/A,#N/A,FALSE,"OCZ";#N/A,#N/A,FALSE,"OFR";#N/A,#N/A,FALSE,"OGR";#N/A,#N/A,FALSE,"OGY";#N/A,#N/A,FALSE,"OHY ";#N/A,#N/A,FALSE,"OLX";#N/A,#N/A,FALSE,"ONL";#N/A,#N/A,FALSE,"OPO";#N/A,#N/A,FALSE,"OPL";#N/A,#N/A,FALSE,"OSK";#N/A,#N/A,FALSE,"OSP";#N/A,#N/A,FALSE,"OSZ";#N/A,#N/A,FALSE,"OTU";#N/A,#N/A,FALSE,"OUK"}</definedName>
    <definedName name="aa" localSheetId="4"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3" hidden="1">#REF!</definedName>
    <definedName name="AAA" hidden="1">#REF!</definedName>
    <definedName name="aaaaa" localSheetId="3" hidden="1">{#N/A,#N/A,FALSE,"OAS";#N/A,#N/A,FALSE,"OBG";#N/A,#N/A,FALSE,"OCZ";#N/A,#N/A,FALSE,"OFR";#N/A,#N/A,FALSE,"OGR";#N/A,#N/A,FALSE,"OGY";#N/A,#N/A,FALSE,"OHY ";#N/A,#N/A,FALSE,"OLX";#N/A,#N/A,FALSE,"ONL";#N/A,#N/A,FALSE,"OPO";#N/A,#N/A,FALSE,"OPL";#N/A,#N/A,FALSE,"OSK";#N/A,#N/A,FALSE,"OSP";#N/A,#N/A,FALSE,"OSZ";#N/A,#N/A,FALSE,"OTU";#N/A,#N/A,FALSE,"OUK"}</definedName>
    <definedName name="aaaaa" localSheetId="4"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3" hidden="1">{#N/A,#N/A,FALSE,"OAS";#N/A,#N/A,FALSE,"OBG";#N/A,#N/A,FALSE,"OCZ";#N/A,#N/A,FALSE,"OFR";#N/A,#N/A,FALSE,"OGR";#N/A,#N/A,FALSE,"OGY";#N/A,#N/A,FALSE,"OHY ";#N/A,#N/A,FALSE,"OLX";#N/A,#N/A,FALSE,"ONL";#N/A,#N/A,FALSE,"OPO";#N/A,#N/A,FALSE,"OPL";#N/A,#N/A,FALSE,"OSK";#N/A,#N/A,FALSE,"OSP";#N/A,#N/A,FALSE,"OSZ";#N/A,#N/A,FALSE,"OTU";#N/A,#N/A,FALSE,"OUK"}</definedName>
    <definedName name="AAAAAA" localSheetId="4"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3" hidden="1">{#N/A,#N/A,FALSE,"OAS";#N/A,#N/A,FALSE,"OBG";#N/A,#N/A,FALSE,"OCZ";#N/A,#N/A,FALSE,"OFR";#N/A,#N/A,FALSE,"OGR";#N/A,#N/A,FALSE,"OGY";#N/A,#N/A,FALSE,"OHY ";#N/A,#N/A,FALSE,"OLX";#N/A,#N/A,FALSE,"ONL";#N/A,#N/A,FALSE,"OPO";#N/A,#N/A,FALSE,"OPL";#N/A,#N/A,FALSE,"OSK";#N/A,#N/A,FALSE,"OSP";#N/A,#N/A,FALSE,"OSZ";#N/A,#N/A,FALSE,"OTU";#N/A,#N/A,FALSE,"OUK"}</definedName>
    <definedName name="aaaaaaaa" localSheetId="4"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3" hidden="1">{#N/A,#N/A,FALSE,"MAINTENANCE"}</definedName>
    <definedName name="aaaaaaaaa" localSheetId="4" hidden="1">{#N/A,#N/A,FALSE,"MAINTENANCE"}</definedName>
    <definedName name="aaaaaaaaa" hidden="1">{#N/A,#N/A,FALSE,"MAINTENANCE"}</definedName>
    <definedName name="aaaaaaaaaa" localSheetId="3" hidden="1">{#N/A,#N/A,FALSE,"ORGANISATION"}</definedName>
    <definedName name="aaaaaaaaaa" localSheetId="4" hidden="1">{#N/A,#N/A,FALSE,"ORGANISATION"}</definedName>
    <definedName name="aaaaaaaaaa" hidden="1">{#N/A,#N/A,FALSE,"ORGANISATION"}</definedName>
    <definedName name="aaaaaaaaaaa" localSheetId="3" hidden="1">{#N/A,#N/A,FALSE,"SITE NUMBERS 1995"}</definedName>
    <definedName name="aaaaaaaaaaa" localSheetId="4" hidden="1">{#N/A,#N/A,FALSE,"SITE NUMBERS 1995"}</definedName>
    <definedName name="aaaaaaaaaaa" hidden="1">{#N/A,#N/A,FALSE,"SITE NUMBERS 1995"}</definedName>
    <definedName name="aaaaaaaaaaaa" localSheetId="3" hidden="1">{#N/A,#N/A,FALSE,"SITE NUMBERS 1996"}</definedName>
    <definedName name="aaaaaaaaaaaa" localSheetId="4" hidden="1">{#N/A,#N/A,FALSE,"SITE NUMBERS 1996"}</definedName>
    <definedName name="aaaaaaaaaaaa" hidden="1">{#N/A,#N/A,FALSE,"SITE NUMBERS 1996"}</definedName>
    <definedName name="aaaaaaaaaaaaa" localSheetId="3" hidden="1">{#N/A,#N/A,FALSE,"SUSTAINING"}</definedName>
    <definedName name="aaaaaaaaaaaaa" localSheetId="4" hidden="1">{#N/A,#N/A,FALSE,"SUSTAINING"}</definedName>
    <definedName name="aaaaaaaaaaaaa" hidden="1">{#N/A,#N/A,FALSE,"SUSTAINING"}</definedName>
    <definedName name="aaaaaaaaaaaaaa" localSheetId="3" hidden="1">{#N/A,#N/A,FALSE,"ORGANISATION"}</definedName>
    <definedName name="aaaaaaaaaaaaaa" localSheetId="4" hidden="1">{#N/A,#N/A,FALSE,"ORGANISATION"}</definedName>
    <definedName name="aaaaaaaaaaaaaa" hidden="1">{#N/A,#N/A,FALSE,"ORGANISATION"}</definedName>
    <definedName name="AccessDatabase" hidden="1">"Z:\Project Cost Plan Data\Project Cost Plan 20001023.mdb"</definedName>
    <definedName name="ADFASD" localSheetId="3" hidden="1">#REF!</definedName>
    <definedName name="ADFASD" hidden="1">#REF!</definedName>
    <definedName name="ADI" localSheetId="3" hidden="1">#REF!</definedName>
    <definedName name="ADI" hidden="1">#REF!</definedName>
    <definedName name="aidan" localSheetId="3" hidden="1">{"Equipment cost",#N/A,FALSE,"bulks"}</definedName>
    <definedName name="aidan" localSheetId="4" hidden="1">{"Equipment cost",#N/A,FALSE,"bulks"}</definedName>
    <definedName name="aidan" hidden="1">{"Equipment cost",#N/A,FALSE,"bulks"}</definedName>
    <definedName name="anal" localSheetId="3" hidden="1">'[4]EATON SUMMARY'!#REF!</definedName>
    <definedName name="anal" hidden="1">'[4]EATON SUMMARY'!#REF!</definedName>
    <definedName name="anscount" hidden="1">1</definedName>
    <definedName name="Ant" localSheetId="3" hidden="1">{"A.I.s",#N/A,TRUE,"Architects Instructions"}</definedName>
    <definedName name="Ant" localSheetId="4" hidden="1">{"A.I.s",#N/A,TRUE,"Architects Instructions"}</definedName>
    <definedName name="Ant" hidden="1">{"A.I.s",#N/A,TRUE,"Architects Instructions"}</definedName>
    <definedName name="aq" localSheetId="3" hidden="1">{"Equipment cost",#N/A,FALSE,"bulks"}</definedName>
    <definedName name="aq" localSheetId="4" hidden="1">{"Equipment cost",#N/A,FALSE,"bulks"}</definedName>
    <definedName name="aq" hidden="1">{"Equipment cost",#N/A,FALSE,"bulks"}</definedName>
    <definedName name="_xlnm.Print_Area" localSheetId="3">'Costo Directo'!$A$1:$G$483</definedName>
    <definedName name="_xlnm.Print_Area" localSheetId="2">Resumen!$B$1:$G$46</definedName>
    <definedName name="assd" localSheetId="3" hidden="1">{#N/A,#N/A,FALSE,"Bericht 2";#N/A,#N/A,FALSE,"Bericht 3";#N/A,#N/A,FALSE,"Bericht 1"}</definedName>
    <definedName name="assd" localSheetId="4" hidden="1">{#N/A,#N/A,FALSE,"Bericht 2";#N/A,#N/A,FALSE,"Bericht 3";#N/A,#N/A,FALSE,"Bericht 1"}</definedName>
    <definedName name="assd" hidden="1">{#N/A,#N/A,FALSE,"Bericht 2";#N/A,#N/A,FALSE,"Bericht 3";#N/A,#N/A,FALSE,"Bericht 1"}</definedName>
    <definedName name="barry" localSheetId="3" hidden="1">{"UTILITIES",#N/A,FALSE,"GENERAL"}</definedName>
    <definedName name="barry" localSheetId="4" hidden="1">{"UTILITIES",#N/A,FALSE,"GENERAL"}</definedName>
    <definedName name="barry" hidden="1">{"UTILITIES",#N/A,FALSE,"GENERAL"}</definedName>
    <definedName name="CARGOMAQ" localSheetId="3" hidden="1">#REF!</definedName>
    <definedName name="CARGOMAQ" hidden="1">#REF!</definedName>
    <definedName name="CARGOMAQ1" localSheetId="3" hidden="1">#REF!</definedName>
    <definedName name="CARGOMAQ1" hidden="1">#REF!</definedName>
    <definedName name="CCD" localSheetId="3" hidden="1">{"Summary",#N/A,TRUE,"Summary";"Cost Plan",#N/A,TRUE,"Cost Plan"}</definedName>
    <definedName name="CCD" localSheetId="4" hidden="1">{"Summary",#N/A,TRUE,"Summary";"Cost Plan",#N/A,TRUE,"Cost Plan"}</definedName>
    <definedName name="CCD" hidden="1">{"Summary",#N/A,TRUE,"Summary";"Cost Plan",#N/A,TRUE,"Cost Plan"}</definedName>
    <definedName name="Code" localSheetId="3" hidden="1">#REF!</definedName>
    <definedName name="Code" hidden="1">#REF!</definedName>
    <definedName name="CONCAR2007" localSheetId="3" hidden="1">#REF!</definedName>
    <definedName name="CONCAR2007" hidden="1">#REF!</definedName>
    <definedName name="CRT" localSheetId="3" hidden="1">{#N/A,#N/A,FALSE,"Bericht 2";#N/A,#N/A,FALSE,"Bericht 3";#N/A,#N/A,FALSE,"Bericht 1"}</definedName>
    <definedName name="CRT" localSheetId="4" hidden="1">{#N/A,#N/A,FALSE,"Bericht 2";#N/A,#N/A,FALSE,"Bericht 3";#N/A,#N/A,FALSE,"Bericht 1"}</definedName>
    <definedName name="CRT" hidden="1">{#N/A,#N/A,FALSE,"Bericht 2";#N/A,#N/A,FALSE,"Bericht 3";#N/A,#N/A,FALSE,"Bericht 1"}</definedName>
    <definedName name="data1" localSheetId="3" hidden="1">#REF!</definedName>
    <definedName name="data1" hidden="1">#REF!</definedName>
    <definedName name="data2" localSheetId="3" hidden="1">#REF!</definedName>
    <definedName name="data2" hidden="1">#REF!</definedName>
    <definedName name="data3" localSheetId="3" hidden="1">#REF!</definedName>
    <definedName name="data3" hidden="1">#REF!</definedName>
    <definedName name="dave" localSheetId="3" hidden="1">'[9]EATON SUMMARY'!#REF!</definedName>
    <definedName name="dave" hidden="1">'[9]EATON SUMMARY'!#REF!</definedName>
    <definedName name="dd" localSheetId="3" hidden="1">{"A.I.s",#N/A,TRUE,"Architects Instructions"}</definedName>
    <definedName name="dd" localSheetId="4" hidden="1">{"A.I.s",#N/A,TRUE,"Architects Instructions"}</definedName>
    <definedName name="dd" hidden="1">{"A.I.s",#N/A,TRUE,"Architects Instructions"}</definedName>
    <definedName name="ddd" localSheetId="3" hidden="1">{"Summary",#N/A,TRUE,"Summary";"Cost Plan",#N/A,TRUE,"Cost Plan"}</definedName>
    <definedName name="ddd" localSheetId="4" hidden="1">{"Summary",#N/A,TRUE,"Summary";"Cost Plan",#N/A,TRUE,"Cost Plan"}</definedName>
    <definedName name="ddd" hidden="1">{"Summary",#N/A,TRUE,"Summary";"Cost Plan",#N/A,TRUE,"Cost Plan"}</definedName>
    <definedName name="dddd" localSheetId="3" hidden="1">{"A.I.s",#N/A,TRUE,"Architects Instructions"}</definedName>
    <definedName name="dddd" localSheetId="4" hidden="1">{"A.I.s",#N/A,TRUE,"Architects Instructions"}</definedName>
    <definedName name="dddd" hidden="1">{"A.I.s",#N/A,TRUE,"Architects Instructions"}</definedName>
    <definedName name="ddddd" localSheetId="3" hidden="1">#REF!</definedName>
    <definedName name="ddddd" hidden="1">#REF!</definedName>
    <definedName name="DDDDDDDDDDDDDDDDDD" localSheetId="3" hidden="1">#REF!</definedName>
    <definedName name="DDDDDDDDDDDDDDDDDD" hidden="1">#REF!</definedName>
    <definedName name="ddfdf77" localSheetId="3" hidden="1">{#N/A,#N/A,FALSE,"OAS";#N/A,#N/A,FALSE,"OBG";#N/A,#N/A,FALSE,"OCZ";#N/A,#N/A,FALSE,"OFR";#N/A,#N/A,FALSE,"OGR";#N/A,#N/A,FALSE,"OGY";#N/A,#N/A,FALSE,"OHY ";#N/A,#N/A,FALSE,"OLX";#N/A,#N/A,FALSE,"ONL";#N/A,#N/A,FALSE,"OPO";#N/A,#N/A,FALSE,"OPL";#N/A,#N/A,FALSE,"OSK";#N/A,#N/A,FALSE,"OSP";#N/A,#N/A,FALSE,"OSZ";#N/A,#N/A,FALSE,"OTU";#N/A,#N/A,FALSE,"OUK"}</definedName>
    <definedName name="ddfdf77" localSheetId="4"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3" hidden="1">#REF!</definedName>
    <definedName name="dey" hidden="1">#REF!</definedName>
    <definedName name="Discount" localSheetId="3" hidden="1">#REF!</definedName>
    <definedName name="Discount" hidden="1">#REF!</definedName>
    <definedName name="display_area_2" localSheetId="3" hidden="1">#REF!</definedName>
    <definedName name="display_area_2" hidden="1">#REF!</definedName>
    <definedName name="Doncaster" localSheetId="3" hidden="1">{#N/A,#N/A,FALSE,"Extension Title";#N/A,#N/A,FALSE,"Extensions Main";#N/A,#N/A,FALSE,"Christchurst";#N/A,#N/A,FALSE,"Larkfield Extension";#N/A,#N/A,FALSE,"Taunton";#N/A,#N/A,FALSE,"Farlington";#N/A,#N/A,FALSE,"Sidney Street";#N/A,#N/A,FALSE,"Tamworth";#N/A,#N/A,FALSE,"New Build Main"}</definedName>
    <definedName name="Doncaster" localSheetId="4"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3" hidden="1">{#N/A,#N/A,FALSE,"Extension Title";#N/A,#N/A,FALSE,"Extensions Main";#N/A,#N/A,FALSE,"Christchurst";#N/A,#N/A,FALSE,"Larkfield Extension";#N/A,#N/A,FALSE,"Taunton";#N/A,#N/A,FALSE,"Farlington";#N/A,#N/A,FALSE,"Sidney Street";#N/A,#N/A,FALSE,"Tamworth";#N/A,#N/A,FALSE,"New Build Main"}</definedName>
    <definedName name="Doncaster1" localSheetId="4"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3" hidden="1">{#N/A,#N/A,FALSE,"Extension Title";#N/A,#N/A,FALSE,"Extensions Main";#N/A,#N/A,FALSE,"Christchurst";#N/A,#N/A,FALSE,"Larkfield Extension";#N/A,#N/A,FALSE,"Taunton";#N/A,#N/A,FALSE,"Farlington";#N/A,#N/A,FALSE,"Sidney Street";#N/A,#N/A,FALSE,"Tamworth";#N/A,#N/A,FALSE,"New Build Main"}</definedName>
    <definedName name="Doncaster2" localSheetId="4"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3" hidden="1">'[9]EATON SUMMARY'!#REF!</definedName>
    <definedName name="doug" hidden="1">'[9]EATON SUMMARY'!#REF!</definedName>
    <definedName name="dsa" localSheetId="3" hidden="1">#REF!</definedName>
    <definedName name="dsa" localSheetId="4" hidden="1">#REF!</definedName>
    <definedName name="dsa" hidden="1">#REF!</definedName>
    <definedName name="duplicate" localSheetId="3" hidden="1">{#N/A,#N/A,TRUE,"Cover";#N/A,#N/A,TRUE,"Summary";#N/A,#N/A,TRUE,"Cost plan";#N/A,#N/A,TRUE,"Qualifications"}</definedName>
    <definedName name="duplicate" localSheetId="4" hidden="1">{#N/A,#N/A,TRUE,"Cover";#N/A,#N/A,TRUE,"Summary";#N/A,#N/A,TRUE,"Cost plan";#N/A,#N/A,TRUE,"Qualifications"}</definedName>
    <definedName name="duplicate" hidden="1">{#N/A,#N/A,TRUE,"Cover";#N/A,#N/A,TRUE,"Summary";#N/A,#N/A,TRUE,"Cost plan";#N/A,#N/A,TRUE,"Qualifications"}</definedName>
    <definedName name="dzg" localSheetId="3" hidden="1">{#N/A,#N/A,FALSE,"Tabelle1"}</definedName>
    <definedName name="dzg" localSheetId="4" hidden="1">{#N/A,#N/A,FALSE,"Tabelle1"}</definedName>
    <definedName name="dzg" hidden="1">{#N/A,#N/A,FALSE,"Tabelle1"}</definedName>
    <definedName name="eee"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3" hidden="1">{"Equipment cost",#N/A,FALSE,"bulks"}</definedName>
    <definedName name="eeeee" localSheetId="4" hidden="1">{"Equipment cost",#N/A,FALSE,"bulks"}</definedName>
    <definedName name="eeeee" hidden="1">{"Equipment cost",#N/A,FALSE,"bulks"}</definedName>
    <definedName name="eeeeeeewwe" localSheetId="3" hidden="1">{#N/A,#N/A,TRUE,"Cover";#N/A,#N/A,TRUE,"Summary";#N/A,#N/A,TRUE,"Cost plan";#N/A,#N/A,TRUE,"Qualifications"}</definedName>
    <definedName name="eeeeeeewwe" localSheetId="4" hidden="1">{#N/A,#N/A,TRUE,"Cover";#N/A,#N/A,TRUE,"Summary";#N/A,#N/A,TRUE,"Cost plan";#N/A,#N/A,TRUE,"Qualifications"}</definedName>
    <definedName name="eeeeeeewwe" hidden="1">{#N/A,#N/A,TRUE,"Cover";#N/A,#N/A,TRUE,"Summary";#N/A,#N/A,TRUE,"Cost plan";#N/A,#N/A,TRUE,"Qualifications"}</definedName>
    <definedName name="ehe" localSheetId="3" hidden="1">{"Equipment cost",#N/A,FALSE,"bulks"}</definedName>
    <definedName name="ehe" localSheetId="4" hidden="1">{"Equipment cost",#N/A,FALSE,"bulks"}</definedName>
    <definedName name="ehe" hidden="1">{"Equipment cost",#N/A,FALSE,"bulks"}</definedName>
    <definedName name="end" localSheetId="3" hidden="1">{"Equipment cost",#N/A,FALSE,"bulks"}</definedName>
    <definedName name="end" localSheetId="4" hidden="1">{"Equipment cost",#N/A,FALSE,"bulks"}</definedName>
    <definedName name="end" hidden="1">{"Equipment cost",#N/A,FALSE,"bulks"}</definedName>
    <definedName name="ENDGAME" localSheetId="3" hidden="1">{"Equipment cost",#N/A,FALSE,"bulks"}</definedName>
    <definedName name="ENDGAME" localSheetId="4" hidden="1">{"Equipment cost",#N/A,FALSE,"bulks"}</definedName>
    <definedName name="ENDGAME" hidden="1">{"Equipment cost",#N/A,FALSE,"bulks"}</definedName>
    <definedName name="EPR" localSheetId="3" hidden="1">{#N/A,#N/A,FALSE,"Extension Title";#N/A,#N/A,FALSE,"Extensions Main";#N/A,#N/A,FALSE,"Christchurst";#N/A,#N/A,FALSE,"Larkfield Extension";#N/A,#N/A,FALSE,"Taunton";#N/A,#N/A,FALSE,"Farlington";#N/A,#N/A,FALSE,"Sidney Street";#N/A,#N/A,FALSE,"Tamworth";#N/A,#N/A,FALSE,"New Build Main"}</definedName>
    <definedName name="EPR" localSheetId="4"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3" hidden="1">{#N/A,#N/A,FALSE,"Extension Title";#N/A,#N/A,FALSE,"Extensions Main";#N/A,#N/A,FALSE,"Christchurst";#N/A,#N/A,FALSE,"Larkfield Extension";#N/A,#N/A,FALSE,"Taunton";#N/A,#N/A,FALSE,"Farlington";#N/A,#N/A,FALSE,"Sidney Street";#N/A,#N/A,FALSE,"Tamworth";#N/A,#N/A,FALSE,"New Build Main"}</definedName>
    <definedName name="Farlington" localSheetId="4"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3" hidden="1">#REF!</definedName>
    <definedName name="FCode" hidden="1">#REF!</definedName>
    <definedName name="fdasd" localSheetId="3" hidden="1">{#N/A,#N/A,TRUE,"Cover";#N/A,#N/A,TRUE,"Summary";#N/A,#N/A,TRUE,"Cost plan";#N/A,#N/A,TRUE,"Qualifications"}</definedName>
    <definedName name="fdasd" localSheetId="4" hidden="1">{#N/A,#N/A,TRUE,"Cover";#N/A,#N/A,TRUE,"Summary";#N/A,#N/A,TRUE,"Cost plan";#N/A,#N/A,TRUE,"Qualifications"}</definedName>
    <definedName name="fdasd" hidden="1">{#N/A,#N/A,TRUE,"Cover";#N/A,#N/A,TRUE,"Summary";#N/A,#N/A,TRUE,"Cost plan";#N/A,#N/A,TRUE,"Qualifications"}</definedName>
    <definedName name="FF" localSheetId="3" hidden="1">{"Summary",#N/A,TRUE,"Summary";"Cost Plan",#N/A,TRUE,"Cost Plan"}</definedName>
    <definedName name="FF" localSheetId="4" hidden="1">{"Summary",#N/A,TRUE,"Summary";"Cost Plan",#N/A,TRUE,"Cost Plan"}</definedName>
    <definedName name="FF" hidden="1">{"Summary",#N/A,TRUE,"Summary";"Cost Plan",#N/A,TRUE,"Cost Plan"}</definedName>
    <definedName name="fff"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3" hidden="1">{#N/A,#N/A,TRUE,"1842CWN0"}</definedName>
    <definedName name="fhg" localSheetId="4" hidden="1">{#N/A,#N/A,TRUE,"1842CWN0"}</definedName>
    <definedName name="fhg" hidden="1">{#N/A,#N/A,TRUE,"1842CWN0"}</definedName>
    <definedName name="FIN" localSheetId="3" hidden="1">{#N/A,#N/A,FALSE,"Bericht 2";#N/A,#N/A,FALSE,"Bericht 3";#N/A,#N/A,FALSE,"Bericht 1"}</definedName>
    <definedName name="FIN" localSheetId="4" hidden="1">{#N/A,#N/A,FALSE,"Bericht 2";#N/A,#N/A,FALSE,"Bericht 3";#N/A,#N/A,FALSE,"Bericht 1"}</definedName>
    <definedName name="FIN" hidden="1">{#N/A,#N/A,FALSE,"Bericht 2";#N/A,#N/A,FALSE,"Bericht 3";#N/A,#N/A,FALSE,"Bericht 1"}</definedName>
    <definedName name="FLUJOVVVVVV" localSheetId="3" hidden="1">#REF!</definedName>
    <definedName name="FLUJOVVVVVV" hidden="1">#REF!</definedName>
    <definedName name="ForestHill" localSheetId="3" hidden="1">{#N/A,#N/A,FALSE,"Extension Title";#N/A,#N/A,FALSE,"Extensions Main";#N/A,#N/A,FALSE,"Christchurst";#N/A,#N/A,FALSE,"Larkfield Extension";#N/A,#N/A,FALSE,"Taunton";#N/A,#N/A,FALSE,"Farlington";#N/A,#N/A,FALSE,"Sidney Street";#N/A,#N/A,FALSE,"Tamworth";#N/A,#N/A,FALSE,"New Build Main"}</definedName>
    <definedName name="ForestHill" localSheetId="4"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3" hidden="1">{#N/A,#N/A,FALSE,"Extension Title";#N/A,#N/A,FALSE,"Extensions Main";#N/A,#N/A,FALSE,"Christchurst";#N/A,#N/A,FALSE,"Larkfield Extension";#N/A,#N/A,FALSE,"Taunton";#N/A,#N/A,FALSE,"Farlington";#N/A,#N/A,FALSE,"Sidney Street";#N/A,#N/A,FALSE,"Tamworth";#N/A,#N/A,FALSE,"New Build Main"}</definedName>
    <definedName name="foresthilll" localSheetId="4"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3" hidden="1">{#N/A,#N/A,TRUE,"Front";#N/A,#N/A,TRUE,"Simple Letter";#N/A,#N/A,TRUE,"Inside";#N/A,#N/A,TRUE,"Contents";#N/A,#N/A,TRUE,"Basis";#N/A,#N/A,TRUE,"Inclusions";#N/A,#N/A,TRUE,"Exclusions";#N/A,#N/A,TRUE,"Areas";#N/A,#N/A,TRUE,"Summary";#N/A,#N/A,TRUE,"Detail"}</definedName>
    <definedName name="g" localSheetId="4"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3" hidden="1">{#N/A,#N/A,FALSE,"MAINTENANCE"}</definedName>
    <definedName name="gen" localSheetId="4" hidden="1">{#N/A,#N/A,FALSE,"MAINTENANCE"}</definedName>
    <definedName name="gen" hidden="1">{#N/A,#N/A,FALSE,"MAINTENANCE"}</definedName>
    <definedName name="gg" localSheetId="3" hidden="1">{#N/A,#N/A,FALSE,"SUSTAINING"}</definedName>
    <definedName name="gg" localSheetId="4" hidden="1">{#N/A,#N/A,FALSE,"SUSTAINING"}</definedName>
    <definedName name="gg" hidden="1">{#N/A,#N/A,FALSE,"SUSTAINING"}</definedName>
    <definedName name="GGGGGG" localSheetId="3" hidden="1">{#N/A,#N/A,FALSE,"OAS";#N/A,#N/A,FALSE,"OBG";#N/A,#N/A,FALSE,"OCZ";#N/A,#N/A,FALSE,"OFR";#N/A,#N/A,FALSE,"OGR";#N/A,#N/A,FALSE,"OGY";#N/A,#N/A,FALSE,"OHY ";#N/A,#N/A,FALSE,"OLX";#N/A,#N/A,FALSE,"ONL";#N/A,#N/A,FALSE,"OPO";#N/A,#N/A,FALSE,"OPL";#N/A,#N/A,FALSE,"OSK";#N/A,#N/A,FALSE,"OSP";#N/A,#N/A,FALSE,"OSZ";#N/A,#N/A,FALSE,"OTU";#N/A,#N/A,FALSE,"OUK"}</definedName>
    <definedName name="GGGGGG" localSheetId="4"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3" hidden="1">{#N/A,#N/A,FALSE,"Extension Title";#N/A,#N/A,FALSE,"Extensions Main";#N/A,#N/A,FALSE,"Christchurst";#N/A,#N/A,FALSE,"Larkfield Extension";#N/A,#N/A,FALSE,"Taunton";#N/A,#N/A,FALSE,"Farlington";#N/A,#N/A,FALSE,"Sidney Street";#N/A,#N/A,FALSE,"Tamworth";#N/A,#N/A,FALSE,"New Build Main"}</definedName>
    <definedName name="ggreen" localSheetId="4"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3" hidden="1">{#N/A,#N/A,TRUE,"1842CWN0"}</definedName>
    <definedName name="gguu" localSheetId="4" hidden="1">{#N/A,#N/A,TRUE,"1842CWN0"}</definedName>
    <definedName name="gguu" hidden="1">{#N/A,#N/A,TRUE,"1842CWN0"}</definedName>
    <definedName name="ghj"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3" hidden="1">'[9]EATON SUMMARY'!#REF!</definedName>
    <definedName name="gimp" hidden="1">'[9]EATON SUMMARY'!#REF!</definedName>
    <definedName name="graf" localSheetId="3" hidden="1">'[10]LIMA-CANTA'!#REF!</definedName>
    <definedName name="graf" hidden="1">'[10]LIMA-CANTA'!#REF!</definedName>
    <definedName name="graph0" localSheetId="3" hidden="1">'[10]LIMA-CANTA'!#REF!</definedName>
    <definedName name="graph0" hidden="1">'[10]LIMA-CANTA'!#REF!</definedName>
    <definedName name="Graph1" localSheetId="3" hidden="1">'[10]LIMA-CANTA'!#REF!</definedName>
    <definedName name="Graph1" hidden="1">'[10]LIMA-CANTA'!#REF!</definedName>
    <definedName name="harlow" localSheetId="3" hidden="1">{#N/A,#N/A,FALSE,"Extension Title";#N/A,#N/A,FALSE,"Extensions Main";#N/A,#N/A,FALSE,"Christchurst";#N/A,#N/A,FALSE,"Larkfield Extension";#N/A,#N/A,FALSE,"Taunton";#N/A,#N/A,FALSE,"Farlington";#N/A,#N/A,FALSE,"Sidney Street";#N/A,#N/A,FALSE,"Tamworth";#N/A,#N/A,FALSE,"New Build Main"}</definedName>
    <definedName name="harlow" localSheetId="4"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3" hidden="1">{#N/A,#N/A,FALSE,"Extension Title";#N/A,#N/A,FALSE,"Extensions Main";#N/A,#N/A,FALSE,"Christchurst";#N/A,#N/A,FALSE,"Larkfield Extension";#N/A,#N/A,FALSE,"Taunton";#N/A,#N/A,FALSE,"Farlington";#N/A,#N/A,FALSE,"Sidney Street";#N/A,#N/A,FALSE,"Tamworth";#N/A,#N/A,FALSE,"New Build Main"}</definedName>
    <definedName name="Harpenden" localSheetId="4"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3" hidden="1">{#N/A,#N/A,FALSE,"Extension Title";#N/A,#N/A,FALSE,"Extensions Main";#N/A,#N/A,FALSE,"Christchurst";#N/A,#N/A,FALSE,"Larkfield Extension";#N/A,#N/A,FALSE,"Taunton";#N/A,#N/A,FALSE,"Farlington";#N/A,#N/A,FALSE,"Sidney Street";#N/A,#N/A,FALSE,"Tamworth";#N/A,#N/A,FALSE,"New Build Main"}</definedName>
    <definedName name="Hayes" localSheetId="4"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3" hidden="1">{#N/A,#N/A,FALSE,"Extension Title";#N/A,#N/A,FALSE,"Extensions Main";#N/A,#N/A,FALSE,"Christchurst";#N/A,#N/A,FALSE,"Larkfield Extension";#N/A,#N/A,FALSE,"Taunton";#N/A,#N/A,FALSE,"Farlington";#N/A,#N/A,FALSE,"Sidney Street";#N/A,#N/A,FALSE,"Tamworth";#N/A,#N/A,FALSE,"New Build Main"}</definedName>
    <definedName name="hgf" localSheetId="4"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3" hidden="1">#REF!</definedName>
    <definedName name="HiddenRows" hidden="1">#REF!</definedName>
    <definedName name="Histrory" localSheetId="3" hidden="1">{"UTILITIES",#N/A,FALSE,"GENERAL"}</definedName>
    <definedName name="Histrory" localSheetId="4" hidden="1">{"UTILITIES",#N/A,FALSE,"GENERAL"}</definedName>
    <definedName name="Histrory" hidden="1">{"UTILITIES",#N/A,FALSE,"GENERAL"}</definedName>
    <definedName name="hj" localSheetId="3" hidden="1">{#N/A,#N/A,TRUE,"Front";#N/A,#N/A,TRUE,"Simple Letter";#N/A,#N/A,TRUE,"Inside";#N/A,#N/A,TRUE,"Contents";#N/A,#N/A,TRUE,"Basis";#N/A,#N/A,TRUE,"Inclusions";#N/A,#N/A,TRUE,"Exclusions";#N/A,#N/A,TRUE,"Areas";#N/A,#N/A,TRUE,"Summary";#N/A,#N/A,TRUE,"Detail"}</definedName>
    <definedName name="hj" localSheetId="4"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3" hidden="1">{#N/A,#N/A,FALSE,"MAINTENANCE"}</definedName>
    <definedName name="hjghjgh" localSheetId="4" hidden="1">{#N/A,#N/A,FALSE,"MAINTENANCE"}</definedName>
    <definedName name="hjghjgh" hidden="1">{#N/A,#N/A,FALSE,"MAINTENANCE"}</definedName>
    <definedName name="Horsham" localSheetId="3" hidden="1">{#N/A,#N/A,FALSE,"Extension Title";#N/A,#N/A,FALSE,"Extensions Main";#N/A,#N/A,FALSE,"Christchurst";#N/A,#N/A,FALSE,"Larkfield Extension";#N/A,#N/A,FALSE,"Taunton";#N/A,#N/A,FALSE,"Farlington";#N/A,#N/A,FALSE,"Sidney Street";#N/A,#N/A,FALSE,"Tamworth";#N/A,#N/A,FALSE,"New Build Main"}</definedName>
    <definedName name="Horsham" localSheetId="4"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3" hidden="1">{#N/A,#N/A,FALSE,"MAINTENANCE"}</definedName>
    <definedName name="hshfdssfsfd" localSheetId="4" hidden="1">{#N/A,#N/A,FALSE,"MAINTENANCE"}</definedName>
    <definedName name="hshfdssfsfd" hidden="1">{#N/A,#N/A,FALSE,"MAINTENANCE"}</definedName>
    <definedName name="HTML_CodePage" hidden="1">1252</definedName>
    <definedName name="HTML_Control" localSheetId="3" hidden="1">{"'Sheet1'!$A$1:$X$25"}</definedName>
    <definedName name="HTML_Control" localSheetId="4"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3" hidden="1">{"A.I.s",#N/A,TRUE,"Architects Instructions"}</definedName>
    <definedName name="huh" localSheetId="4" hidden="1">{"A.I.s",#N/A,TRUE,"Architects Instructions"}</definedName>
    <definedName name="huh" hidden="1">{"A.I.s",#N/A,TRUE,"Architects Instructions"}</definedName>
    <definedName name="hwk" localSheetId="3" hidden="1">{#N/A,#N/A,FALSE,"OAS";#N/A,#N/A,FALSE,"OBG";#N/A,#N/A,FALSE,"OCZ";#N/A,#N/A,FALSE,"OFR";#N/A,#N/A,FALSE,"OGR";#N/A,#N/A,FALSE,"OGY";#N/A,#N/A,FALSE,"OHY ";#N/A,#N/A,FALSE,"OLX";#N/A,#N/A,FALSE,"ONL";#N/A,#N/A,FALSE,"OPO";#N/A,#N/A,FALSE,"OPL";#N/A,#N/A,FALSE,"OSK";#N/A,#N/A,FALSE,"OSP";#N/A,#N/A,FALSE,"OSZ";#N/A,#N/A,FALSE,"OTU";#N/A,#N/A,FALSE,"OUK"}</definedName>
    <definedName name="hwk" localSheetId="4"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3" hidden="1">#REF!</definedName>
    <definedName name="JKHGVG" hidden="1">#REF!</definedName>
    <definedName name="Kempshott" localSheetId="3" hidden="1">{#N/A,#N/A,FALSE,"Extension Title";#N/A,#N/A,FALSE,"Extensions Main";#N/A,#N/A,FALSE,"Christchurst";#N/A,#N/A,FALSE,"Larkfield Extension";#N/A,#N/A,FALSE,"Taunton";#N/A,#N/A,FALSE,"Farlington";#N/A,#N/A,FALSE,"Sidney Street";#N/A,#N/A,FALSE,"Tamworth";#N/A,#N/A,FALSE,"New Build Main"}</definedName>
    <definedName name="Kempshott" localSheetId="4"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3" hidden="1">{#N/A,#N/A,FALSE,"Extension Title";#N/A,#N/A,FALSE,"Extensions Main";#N/A,#N/A,FALSE,"Christchurst";#N/A,#N/A,FALSE,"Larkfield Extension";#N/A,#N/A,FALSE,"Taunton";#N/A,#N/A,FALSE,"Farlington";#N/A,#N/A,FALSE,"Sidney Street";#N/A,#N/A,FALSE,"Tamworth";#N/A,#N/A,FALSE,"New Build Main"}</definedName>
    <definedName name="klinlane" localSheetId="4"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3" hidden="1">{#N/A,#N/A,FALSE,"Bericht 2";#N/A,#N/A,FALSE,"Bericht 3";#N/A,#N/A,FALSE,"Bericht 1"}</definedName>
    <definedName name="klmn" localSheetId="4" hidden="1">{#N/A,#N/A,FALSE,"Bericht 2";#N/A,#N/A,FALSE,"Bericht 3";#N/A,#N/A,FALSE,"Bericht 1"}</definedName>
    <definedName name="klmn" hidden="1">{#N/A,#N/A,FALSE,"Bericht 2";#N/A,#N/A,FALSE,"Bericht 3";#N/A,#N/A,FALSE,"Bericht 1"}</definedName>
    <definedName name="l" localSheetId="3" hidden="1">{#N/A,#N/A,TRUE,"FACTS";"DWGLIST",#N/A,TRUE,"DWGS"}</definedName>
    <definedName name="l" localSheetId="4" hidden="1">{#N/A,#N/A,TRUE,"FACTS";"DWGLIST",#N/A,TRUE,"DWGS"}</definedName>
    <definedName name="l" hidden="1">{#N/A,#N/A,TRUE,"FACTS";"DWGLIST",#N/A,TRUE,"DWGS"}</definedName>
    <definedName name="Labs"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3" hidden="1">{#N/A,#N/A,FALSE,"Extension Title";#N/A,#N/A,FALSE,"Extensions Main";#N/A,#N/A,FALSE,"Christchurst";#N/A,#N/A,FALSE,"Larkfield Extension";#N/A,#N/A,FALSE,"Taunton";#N/A,#N/A,FALSE,"Farlington";#N/A,#N/A,FALSE,"Sidney Street";#N/A,#N/A,FALSE,"Tamworth";#N/A,#N/A,FALSE,"New Build Main"}</definedName>
    <definedName name="lhill" localSheetId="4"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3" hidden="1">{#N/A,#N/A,FALSE,"Extension Title";#N/A,#N/A,FALSE,"Extensions Main";#N/A,#N/A,FALSE,"Christchurst";#N/A,#N/A,FALSE,"Larkfield Extension";#N/A,#N/A,FALSE,"Taunton";#N/A,#N/A,FALSE,"Farlington";#N/A,#N/A,FALSE,"Sidney Street";#N/A,#N/A,FALSE,"Tamworth";#N/A,#N/A,FALSE,"New Build Main"}</definedName>
    <definedName name="Liphook" localSheetId="4"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3" hidden="1">{#N/A,#N/A,FALSE,"Bericht 2";#N/A,#N/A,FALSE,"Bericht 3";#N/A,#N/A,FALSE,"Bericht 1"}</definedName>
    <definedName name="ll" localSheetId="4" hidden="1">{#N/A,#N/A,FALSE,"Bericht 2";#N/A,#N/A,FALSE,"Bericht 3";#N/A,#N/A,FALSE,"Bericht 1"}</definedName>
    <definedName name="ll" hidden="1">{#N/A,#N/A,FALSE,"Bericht 2";#N/A,#N/A,FALSE,"Bericht 3";#N/A,#N/A,FALSE,"Bericht 1"}</definedName>
    <definedName name="Lordshill" localSheetId="3" hidden="1">{#N/A,#N/A,FALSE,"Extension Title";#N/A,#N/A,FALSE,"Extensions Main";#N/A,#N/A,FALSE,"Christchurst";#N/A,#N/A,FALSE,"Larkfield Extension";#N/A,#N/A,FALSE,"Taunton";#N/A,#N/A,FALSE,"Farlington";#N/A,#N/A,FALSE,"Sidney Street";#N/A,#N/A,FALSE,"Tamworth";#N/A,#N/A,FALSE,"New Build Main"}</definedName>
    <definedName name="Lordshill" localSheetId="4"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3" hidden="1">{#N/A,#N/A,FALSE,"Extension Title";#N/A,#N/A,FALSE,"Extensions Main";#N/A,#N/A,FALSE,"Christchurst";#N/A,#N/A,FALSE,"Larkfield Extension";#N/A,#N/A,FALSE,"Taunton";#N/A,#N/A,FALSE,"Farlington";#N/A,#N/A,FALSE,"Sidney Street";#N/A,#N/A,FALSE,"Tamworth";#N/A,#N/A,FALSE,"New Build Main"}</definedName>
    <definedName name="m" localSheetId="4"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3" hidden="1">{#N/A,#N/A,FALSE,"SITE NUMBERS 1995"}</definedName>
    <definedName name="MARBLE" localSheetId="4" hidden="1">{#N/A,#N/A,FALSE,"SITE NUMBERS 1995"}</definedName>
    <definedName name="MARBLE" hidden="1">{#N/A,#N/A,FALSE,"SITE NUMBERS 1995"}</definedName>
    <definedName name="MBKHJG" localSheetId="3" hidden="1">#REF!</definedName>
    <definedName name="MBKHJG" hidden="1">#REF!</definedName>
    <definedName name="MENOR" localSheetId="3" hidden="1">#REF!</definedName>
    <definedName name="MENOR" hidden="1">#REF!</definedName>
    <definedName name="MENORES" localSheetId="3" hidden="1">#REF!</definedName>
    <definedName name="MENORES" hidden="1">#REF!</definedName>
    <definedName name="MereGreen" localSheetId="3" hidden="1">{#N/A,#N/A,FALSE,"Extension Title";#N/A,#N/A,FALSE,"Extensions Main";#N/A,#N/A,FALSE,"Christchurst";#N/A,#N/A,FALSE,"Larkfield Extension";#N/A,#N/A,FALSE,"Taunton";#N/A,#N/A,FALSE,"Farlington";#N/A,#N/A,FALSE,"Sidney Street";#N/A,#N/A,FALSE,"Tamworth";#N/A,#N/A,FALSE,"New Build Main"}</definedName>
    <definedName name="MereGreen" localSheetId="4"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3" hidden="1">{#N/A,#N/A,TRUE,"FACTS";"DWGLIST",#N/A,TRUE,"DWGS"}</definedName>
    <definedName name="mmm" localSheetId="4" hidden="1">{#N/A,#N/A,TRUE,"FACTS";"DWGLIST",#N/A,TRUE,"DWGS"}</definedName>
    <definedName name="mmm" hidden="1">{#N/A,#N/A,TRUE,"FACTS";"DWGLIST",#N/A,TRUE,"DWGS"}</definedName>
    <definedName name="n" localSheetId="3" hidden="1">{#N/A,#N/A,FALSE,"Extension Title";#N/A,#N/A,FALSE,"Extensions Main";#N/A,#N/A,FALSE,"Christchurst";#N/A,#N/A,FALSE,"Larkfield Extension";#N/A,#N/A,FALSE,"Taunton";#N/A,#N/A,FALSE,"Farlington";#N/A,#N/A,FALSE,"Sidney Street";#N/A,#N/A,FALSE,"Tamworth";#N/A,#N/A,FALSE,"New Build Main"}</definedName>
    <definedName name="n" localSheetId="4"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3" hidden="1">{#N/A,#N/A,FALSE,"Extension Title";#N/A,#N/A,FALSE,"Extensions Main";#N/A,#N/A,FALSE,"Christchurst";#N/A,#N/A,FALSE,"Larkfield Extension";#N/A,#N/A,FALSE,"Taunton";#N/A,#N/A,FALSE,"Farlington";#N/A,#N/A,FALSE,"Sidney Street";#N/A,#N/A,FALSE,"Tamworth";#N/A,#N/A,FALSE,"New Build Main"}</definedName>
    <definedName name="ncheam" localSheetId="4"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3" hidden="1">{#N/A,#N/A,TRUE,"Cover";#N/A,#N/A,TRUE,"Summary";#N/A,#N/A,TRUE,"Cost plan";#N/A,#N/A,TRUE,"Qualifications"}</definedName>
    <definedName name="new" localSheetId="4" hidden="1">{#N/A,#N/A,TRUE,"Cover";#N/A,#N/A,TRUE,"Summary";#N/A,#N/A,TRUE,"Cost plan";#N/A,#N/A,TRUE,"Qualifications"}</definedName>
    <definedName name="new" hidden="1">{#N/A,#N/A,TRUE,"Cover";#N/A,#N/A,TRUE,"Summary";#N/A,#N/A,TRUE,"Cost plan";#N/A,#N/A,TRUE,"Qualifications"}</definedName>
    <definedName name="NorthCheam" localSheetId="3" hidden="1">{#N/A,#N/A,FALSE,"Extension Title";#N/A,#N/A,FALSE,"Extensions Main";#N/A,#N/A,FALSE,"Christchurst";#N/A,#N/A,FALSE,"Larkfield Extension";#N/A,#N/A,FALSE,"Taunton";#N/A,#N/A,FALSE,"Farlington";#N/A,#N/A,FALSE,"Sidney Street";#N/A,#N/A,FALSE,"Tamworth";#N/A,#N/A,FALSE,"New Build Main"}</definedName>
    <definedName name="NorthCheam" localSheetId="4"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3">#REF!</definedName>
    <definedName name="numero">#REF!</definedName>
    <definedName name="OL" localSheetId="3" hidden="1">{"Summary",#N/A,TRUE,"Summary";"Cost Plan",#N/A,TRUE,"Cost Plan"}</definedName>
    <definedName name="OL" localSheetId="4" hidden="1">{"Summary",#N/A,TRUE,"Summary";"Cost Plan",#N/A,TRUE,"Cost Plan"}</definedName>
    <definedName name="OL" hidden="1">{"Summary",#N/A,TRUE,"Summary";"Cost Plan",#N/A,TRUE,"Cost Plan"}</definedName>
    <definedName name="old"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3" hidden="1">#REF!</definedName>
    <definedName name="OrderTable" hidden="1">#REF!</definedName>
    <definedName name="Osmaston" localSheetId="3" hidden="1">{#N/A,#N/A,FALSE,"Extension Title";#N/A,#N/A,FALSE,"Extensions Main";#N/A,#N/A,FALSE,"Christchurst";#N/A,#N/A,FALSE,"Larkfield Extension";#N/A,#N/A,FALSE,"Taunton";#N/A,#N/A,FALSE,"Farlington";#N/A,#N/A,FALSE,"Sidney Street";#N/A,#N/A,FALSE,"Tamworth";#N/A,#N/A,FALSE,"New Build Main"}</definedName>
    <definedName name="Osmaston" localSheetId="4"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3" hidden="1">#REF!</definedName>
    <definedName name="pagoxmes" hidden="1">#REF!</definedName>
    <definedName name="Pal_Workbook_GUID" hidden="1">"ZHM24DFUPB3LXNF2Z6ZJS51J"</definedName>
    <definedName name="Plumbing" localSheetId="3" hidden="1">{#N/A,#N/A,TRUE,"FACTS";"DWGLIST",#N/A,TRUE,"DWGS"}</definedName>
    <definedName name="Plumbing" localSheetId="4" hidden="1">{#N/A,#N/A,TRUE,"FACTS";"DWGLIST",#N/A,TRUE,"DWGS"}</definedName>
    <definedName name="Plumbing" hidden="1">{#N/A,#N/A,TRUE,"FACTS";"DWGLIST",#N/A,TRUE,"DWGS"}</definedName>
    <definedName name="Plumbing1" localSheetId="3" hidden="1">{#N/A,#N/A,TRUE,"FACTS";"DWGLIST",#N/A,TRUE,"DWGS"}</definedName>
    <definedName name="Plumbing1" localSheetId="4" hidden="1">{#N/A,#N/A,TRUE,"FACTS";"DWGLIST",#N/A,TRUE,"DWGS"}</definedName>
    <definedName name="Plumbing1" hidden="1">{#N/A,#N/A,TRUE,"FACTS";"DWGLIST",#N/A,TRUE,"DWGS"}</definedName>
    <definedName name="ProdForm" localSheetId="3" hidden="1">#REF!</definedName>
    <definedName name="ProdForm" hidden="1">#REF!</definedName>
    <definedName name="Product" localSheetId="3" hidden="1">#REF!</definedName>
    <definedName name="Product" hidden="1">#REF!</definedName>
    <definedName name="Prov" localSheetId="3" hidden="1">{"A.I.s",#N/A,TRUE,"Architects Instructions"}</definedName>
    <definedName name="Prov" localSheetId="4" hidden="1">{"A.I.s",#N/A,TRUE,"Architects Instructions"}</definedName>
    <definedName name="Prov" hidden="1">{"A.I.s",#N/A,TRUE,"Architects Instructions"}</definedName>
    <definedName name="qqqq" localSheetId="3" hidden="1">{#N/A,#N/A,FALSE,"Bericht 2";#N/A,#N/A,FALSE,"Bericht 3";#N/A,#N/A,FALSE,"Bericht 1"}</definedName>
    <definedName name="qqqq" localSheetId="4" hidden="1">{#N/A,#N/A,FALSE,"Bericht 2";#N/A,#N/A,FALSE,"Bericht 3";#N/A,#N/A,FALSE,"Bericht 1"}</definedName>
    <definedName name="qqqq" hidden="1">{#N/A,#N/A,FALSE,"Bericht 2";#N/A,#N/A,FALSE,"Bericht 3";#N/A,#N/A,FALSE,"Bericht 1"}</definedName>
    <definedName name="QQQQQ" localSheetId="3" hidden="1">{#N/A,#N/A,FALSE,"SUSTAINING"}</definedName>
    <definedName name="QQQQQ" localSheetId="4" hidden="1">{#N/A,#N/A,FALSE,"SUSTAINING"}</definedName>
    <definedName name="QQQQQ" hidden="1">{#N/A,#N/A,FALSE,"SUSTAINING"}</definedName>
    <definedName name="Rates" localSheetId="3" hidden="1">{"'Pkg Summary'!$D$4:$AD$153","'Menu'!$A$1:$H$22","'Menu'!$A$8"}</definedName>
    <definedName name="Rates" localSheetId="4" hidden="1">{"'Pkg Summary'!$D$4:$AD$153","'Menu'!$A$1:$H$22","'Menu'!$A$8"}</definedName>
    <definedName name="Rates" hidden="1">{"'Pkg Summary'!$D$4:$AD$153","'Menu'!$A$1:$H$22","'Menu'!$A$8"}</definedName>
    <definedName name="RCArea" localSheetId="3" hidden="1">#REF!</definedName>
    <definedName name="RCArea" hidden="1">#REF!</definedName>
    <definedName name="reconequip" localSheetId="3" hidden="1">{#N/A,#N/A,TRUE,"Front";#N/A,#N/A,TRUE,"Simple Letter";#N/A,#N/A,TRUE,"Inside";#N/A,#N/A,TRUE,"Contents";#N/A,#N/A,TRUE,"Basis";#N/A,#N/A,TRUE,"Inclusions";#N/A,#N/A,TRUE,"Exclusions";#N/A,#N/A,TRUE,"Areas";#N/A,#N/A,TRUE,"Summary";#N/A,#N/A,TRUE,"Detail"}</definedName>
    <definedName name="reconequip" localSheetId="4"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 localSheetId="4">[11]Portada!$H$39</definedName>
    <definedName name="REVISION">[11]Portada!$H$39</definedName>
    <definedName name="Ripley" localSheetId="3" hidden="1">{#N/A,#N/A,FALSE,"Extension Title";#N/A,#N/A,FALSE,"Extensions Main";#N/A,#N/A,FALSE,"Christchurst";#N/A,#N/A,FALSE,"Larkfield Extension";#N/A,#N/A,FALSE,"Taunton";#N/A,#N/A,FALSE,"Farlington";#N/A,#N/A,FALSE,"Sidney Street";#N/A,#N/A,FALSE,"Tamworth";#N/A,#N/A,FALSE,"New Build Main"}</definedName>
    <definedName name="Ripley" localSheetId="4"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3" hidden="1">#REF!</definedName>
    <definedName name="rox" hidden="1">#REF!</definedName>
    <definedName name="rrr"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3" hidden="1">{#N/A,#N/A,FALSE,"SUSTAINING"}</definedName>
    <definedName name="s" localSheetId="4" hidden="1">{#N/A,#N/A,FALSE,"SUSTAINING"}</definedName>
    <definedName name="s" hidden="1">{#N/A,#N/A,FALSE,"SUSTAINING"}</definedName>
    <definedName name="sam" localSheetId="3" hidden="1">'[9]EATON SUMMARY'!#REF!</definedName>
    <definedName name="sam" hidden="1">'[9]EATON SUMMARY'!#REF!</definedName>
    <definedName name="sd" localSheetId="3" hidden="1">#REF!</definedName>
    <definedName name="sd" localSheetId="4" hidden="1">#REF!</definedName>
    <definedName name="sd" hidden="1">#REF!</definedName>
    <definedName name="sdf" localSheetId="3" hidden="1">#REF!</definedName>
    <definedName name="sdf" hidden="1">#REF!</definedName>
    <definedName name="sdfds" localSheetId="3" hidden="1">{#N/A,#N/A,FALSE,"Extension Title";#N/A,#N/A,FALSE,"Extensions Main";#N/A,#N/A,FALSE,"Christchurst";#N/A,#N/A,FALSE,"Larkfield Extension";#N/A,#N/A,FALSE,"Taunton";#N/A,#N/A,FALSE,"Farlington";#N/A,#N/A,FALSE,"Sidney Street";#N/A,#N/A,FALSE,"Tamworth";#N/A,#N/A,FALSE,"New Build Main"}</definedName>
    <definedName name="sdfds" localSheetId="4"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3" hidden="1">#REF!</definedName>
    <definedName name="SDSD" hidden="1">#REF!</definedName>
    <definedName name="sfsdfs" localSheetId="3" hidden="1">#REF!</definedName>
    <definedName name="sfsdfs" hidden="1">#REF!</definedName>
    <definedName name="SGB" localSheetId="3" hidden="1">{#N/A,#N/A,FALSE,"OAS";#N/A,#N/A,FALSE,"OBG";#N/A,#N/A,FALSE,"OCZ";#N/A,#N/A,FALSE,"OFR";#N/A,#N/A,FALSE,"OGR";#N/A,#N/A,FALSE,"OGY";#N/A,#N/A,FALSE,"OHY ";#N/A,#N/A,FALSE,"OLX";#N/A,#N/A,FALSE,"ONL";#N/A,#N/A,FALSE,"OPO";#N/A,#N/A,FALSE,"OPL";#N/A,#N/A,FALSE,"OSK";#N/A,#N/A,FALSE,"OSP";#N/A,#N/A,FALSE,"OSZ";#N/A,#N/A,FALSE,"OTU";#N/A,#N/A,FALSE,"OUK"}</definedName>
    <definedName name="SGB" localSheetId="4"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3" hidden="1">#REF!</definedName>
    <definedName name="Skey1" hidden="1">#REF!</definedName>
    <definedName name="Skey2" localSheetId="3" hidden="1">#REF!</definedName>
    <definedName name="Skey2" hidden="1">#REF!</definedName>
    <definedName name="SpecialPrice" localSheetId="3" hidden="1">#REF!</definedName>
    <definedName name="SpecialPrice" hidden="1">#REF!</definedName>
    <definedName name="Ssort" localSheetId="3" hidden="1">#REF!</definedName>
    <definedName name="Ssort" hidden="1">#REF!</definedName>
    <definedName name="sss"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3" hidden="1">{#N/A,#N/A,FALSE,"Bericht 2";#N/A,#N/A,FALSE,"Bericht 3";#N/A,#N/A,FALSE,"Bericht 1"}</definedName>
    <definedName name="sssss" localSheetId="4" hidden="1">{#N/A,#N/A,FALSE,"Bericht 2";#N/A,#N/A,FALSE,"Bericht 3";#N/A,#N/A,FALSE,"Bericht 1"}</definedName>
    <definedName name="sssss" hidden="1">{#N/A,#N/A,FALSE,"Bericht 2";#N/A,#N/A,FALSE,"Bericht 3";#N/A,#N/A,FALSE,"Bericht 1"}</definedName>
    <definedName name="STONE" localSheetId="3" hidden="1">{#N/A,#N/A,FALSE,"ORGANISATION"}</definedName>
    <definedName name="STONE" localSheetId="4" hidden="1">{#N/A,#N/A,FALSE,"ORGANISATION"}</definedName>
    <definedName name="STONE" hidden="1">{#N/A,#N/A,FALSE,"ORGANISATION"}</definedName>
    <definedName name="Swadlincote" localSheetId="3" hidden="1">{#N/A,#N/A,FALSE,"Extension Title";#N/A,#N/A,FALSE,"Extensions Main";#N/A,#N/A,FALSE,"Christchurst";#N/A,#N/A,FALSE,"Larkfield Extension";#N/A,#N/A,FALSE,"Taunton";#N/A,#N/A,FALSE,"Farlington";#N/A,#N/A,FALSE,"Sidney Street";#N/A,#N/A,FALSE,"Tamworth";#N/A,#N/A,FALSE,"New Build Main"}</definedName>
    <definedName name="Swadlincote" localSheetId="4"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3" hidden="1">#REF!</definedName>
    <definedName name="tbl_ProdInfo" hidden="1">#REF!</definedName>
    <definedName name="temp" localSheetId="3" hidden="1">{#N/A,#N/A,TRUE,"Front";#N/A,#N/A,TRUE,"Simple Letter";#N/A,#N/A,TRUE,"Inside";#N/A,#N/A,TRUE,"Contents";#N/A,#N/A,TRUE,"Basis";#N/A,#N/A,TRUE,"Inclusions";#N/A,#N/A,TRUE,"Exclusions";#N/A,#N/A,TRUE,"Areas";#N/A,#N/A,TRUE,"Summary";#N/A,#N/A,TRUE,"Detail"}</definedName>
    <definedName name="temp" localSheetId="4"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3" hidden="1">{#N/A,#N/A,TRUE,"Front";#N/A,#N/A,TRUE,"Simple Letter";#N/A,#N/A,TRUE,"Inside";#N/A,#N/A,TRUE,"Contents";#N/A,#N/A,TRUE,"Basis";#N/A,#N/A,TRUE,"Inclusions";#N/A,#N/A,TRUE,"Exclusions";#N/A,#N/A,TRUE,"Areas";#N/A,#N/A,TRUE,"Summary";#N/A,#N/A,TRUE,"Detail"}</definedName>
    <definedName name="temp1" localSheetId="4"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3" hidden="1">{#N/A,#N/A,FALSE,"Bericht 2";#N/A,#N/A,FALSE,"Bericht 3";#N/A,#N/A,FALSE,"Bericht 1"}</definedName>
    <definedName name="test" localSheetId="4" hidden="1">{#N/A,#N/A,FALSE,"Bericht 2";#N/A,#N/A,FALSE,"Bericht 3";#N/A,#N/A,FALSE,"Bericht 1"}</definedName>
    <definedName name="test" hidden="1">{#N/A,#N/A,FALSE,"Bericht 2";#N/A,#N/A,FALSE,"Bericht 3";#N/A,#N/A,FALSE,"Bericht 1"}</definedName>
    <definedName name="_xlnm.Print_Titles" localSheetId="3">'Costo Directo'!$14:$14</definedName>
    <definedName name="trfv"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3" hidden="1">{"A.I.s",#N/A,TRUE,"Architects Instructions"}</definedName>
    <definedName name="Trialsummary" localSheetId="4" hidden="1">{"A.I.s",#N/A,TRUE,"Architects Instructions"}</definedName>
    <definedName name="Trialsummary" hidden="1">{"A.I.s",#N/A,TRUE,"Architects Instructions"}</definedName>
    <definedName name="ttt"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3" hidden="1">{#N/A,#N/A,FALSE,"OAS";#N/A,#N/A,FALSE,"OBG";#N/A,#N/A,FALSE,"OCZ";#N/A,#N/A,FALSE,"OFR";#N/A,#N/A,FALSE,"OGR";#N/A,#N/A,FALSE,"OGY";#N/A,#N/A,FALSE,"OHY ";#N/A,#N/A,FALSE,"OLX";#N/A,#N/A,FALSE,"ONL";#N/A,#N/A,FALSE,"OPO";#N/A,#N/A,FALSE,"OPL";#N/A,#N/A,FALSE,"OSK";#N/A,#N/A,FALSE,"OSP";#N/A,#N/A,FALSE,"OSZ";#N/A,#N/A,FALSE,"OTU";#N/A,#N/A,FALSE,"OUK"}</definedName>
    <definedName name="tttttt" localSheetId="4"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3" hidden="1">{#N/A,#N/A,TRUE,"FACTS";"DWGLIST",#N/A,TRUE,"DWGS"}</definedName>
    <definedName name="u" localSheetId="4" hidden="1">{#N/A,#N/A,TRUE,"FACTS";"DWGLIST",#N/A,TRUE,"DWGS"}</definedName>
    <definedName name="u" hidden="1">{#N/A,#N/A,TRUE,"FACTS";"DWGLIST",#N/A,TRUE,"DWGS"}</definedName>
    <definedName name="Über" localSheetId="3" hidden="1">{#N/A,#N/A,FALSE,"Tabelle1"}</definedName>
    <definedName name="Über" localSheetId="4" hidden="1">{#N/A,#N/A,FALSE,"Tabelle1"}</definedName>
    <definedName name="Über" hidden="1">{#N/A,#N/A,FALSE,"Tabelle1"}</definedName>
    <definedName name="uj"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3" hidden="1">{#N/A,#N/A,TRUE,"Cover";#N/A,#N/A,TRUE,"Summary";#N/A,#N/A,TRUE,"Cost plan";#N/A,#N/A,TRUE,"Qualifications"}</definedName>
    <definedName name="updates" localSheetId="4" hidden="1">{#N/A,#N/A,TRUE,"Cover";#N/A,#N/A,TRUE,"Summary";#N/A,#N/A,TRUE,"Cost plan";#N/A,#N/A,TRUE,"Qualifications"}</definedName>
    <definedName name="updates" hidden="1">{#N/A,#N/A,TRUE,"Cover";#N/A,#N/A,TRUE,"Summary";#N/A,#N/A,TRUE,"Cost plan";#N/A,#N/A,TRUE,"Qualifications"}</definedName>
    <definedName name="uuu"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3" hidden="1">{#N/A,#N/A,FALSE,"Extension Title";#N/A,#N/A,FALSE,"Extensions Main";#N/A,#N/A,FALSE,"Christchurst";#N/A,#N/A,FALSE,"Larkfield Extension";#N/A,#N/A,FALSE,"Taunton";#N/A,#N/A,FALSE,"Farlington";#N/A,#N/A,FALSE,"Sidney Street";#N/A,#N/A,FALSE,"Tamworth";#N/A,#N/A,FALSE,"New Build Main"}</definedName>
    <definedName name="vbcvbv" localSheetId="4"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3" hidden="1">{#N/A,#N/A,FALSE,"MAINTENANCE"}</definedName>
    <definedName name="VISIT" localSheetId="4" hidden="1">{#N/A,#N/A,FALSE,"MAINTENANCE"}</definedName>
    <definedName name="VISIT" hidden="1">{#N/A,#N/A,FALSE,"MAINTENANCE"}</definedName>
    <definedName name="viuda" localSheetId="3" hidden="1">'[10]LIMA-CANTA'!#REF!</definedName>
    <definedName name="viuda" hidden="1">'[10]LIMA-CANTA'!#REF!</definedName>
    <definedName name="VR" localSheetId="3" hidden="1">#REF!</definedName>
    <definedName name="VR" localSheetId="4" hidden="1">#REF!</definedName>
    <definedName name="VR" hidden="1">#REF!</definedName>
    <definedName name="VRRRRRRRRRRRRR" localSheetId="3" hidden="1">#REF!</definedName>
    <definedName name="VRRRRRRRRRRRRR" hidden="1">#REF!</definedName>
    <definedName name="w" localSheetId="3" hidden="1">'[10]LIMA-CANTA'!#REF!</definedName>
    <definedName name="w" hidden="1">'[10]LIMA-CANTA'!#REF!</definedName>
    <definedName name="Whitechapel" localSheetId="3" hidden="1">{#N/A,#N/A,FALSE,"Extension Title";#N/A,#N/A,FALSE,"Extensions Main";#N/A,#N/A,FALSE,"Christchurst";#N/A,#N/A,FALSE,"Larkfield Extension";#N/A,#N/A,FALSE,"Taunton";#N/A,#N/A,FALSE,"Farlington";#N/A,#N/A,FALSE,"Sidney Street";#N/A,#N/A,FALSE,"Tamworth";#N/A,#N/A,FALSE,"New Build Main"}</definedName>
    <definedName name="Whitechapel" localSheetId="4"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3" hidden="1">{#N/A,#N/A,FALSE,"Tabelle1"}</definedName>
    <definedName name="witt" localSheetId="4" hidden="1">{#N/A,#N/A,FALSE,"Tabelle1"}</definedName>
    <definedName name="witt" hidden="1">{#N/A,#N/A,FALSE,"Tabelle1"}</definedName>
    <definedName name="wra" localSheetId="3" hidden="1">'[10]LIMA-CANTA'!#REF!</definedName>
    <definedName name="wra" hidden="1">'[10]LIMA-CANTA'!#REF!</definedName>
    <definedName name="Wrexham" localSheetId="3" hidden="1">{#N/A,#N/A,FALSE,"Extension Title";#N/A,#N/A,FALSE,"Extensions Main";#N/A,#N/A,FALSE,"Christchurst";#N/A,#N/A,FALSE,"Larkfield Extension";#N/A,#N/A,FALSE,"Taunton";#N/A,#N/A,FALSE,"Farlington";#N/A,#N/A,FALSE,"Sidney Street";#N/A,#N/A,FALSE,"Tamworth";#N/A,#N/A,FALSE,"New Build Main"}</definedName>
    <definedName name="Wrexham" localSheetId="4"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3" hidden="1">{"A.I.s",#N/A,TRUE,"Architects Instructions"}</definedName>
    <definedName name="wrn.A.I.s." localSheetId="4" hidden="1">{"A.I.s",#N/A,TRUE,"Architects Instructions"}</definedName>
    <definedName name="wrn.A.I.s." hidden="1">{"A.I.s",#N/A,TRUE,"Architects Instructions"}</definedName>
    <definedName name="wrn.civil._.works." localSheetId="3" hidden="1">{#N/A,#N/A,TRUE,"1842CWN0"}</definedName>
    <definedName name="wrn.civil._.works." localSheetId="4" hidden="1">{#N/A,#N/A,TRUE,"1842CWN0"}</definedName>
    <definedName name="wrn.civil._.works." hidden="1">{#N/A,#N/A,TRUE,"1842CWN0"}</definedName>
    <definedName name="wrn.Cost._.Plan._.Report." localSheetId="3" hidden="1">{"Summary",#N/A,TRUE,"Summary";"Cost Plan",#N/A,TRUE,"Cost Plan"}</definedName>
    <definedName name="wrn.Cost._.Plan._.Report." localSheetId="4" hidden="1">{"Summary",#N/A,TRUE,"Summary";"Cost Plan",#N/A,TRUE,"Cost Plan"}</definedName>
    <definedName name="wrn.Cost._.Plan._.Report." hidden="1">{"Summary",#N/A,TRUE,"Summary";"Cost Plan",#N/A,TRUE,"Cost Plan"}</definedName>
    <definedName name="wrn.Equipment._.cost." localSheetId="3" hidden="1">{"Equipment cost",#N/A,FALSE,"bulks"}</definedName>
    <definedName name="wrn.Equipment._.cost." localSheetId="4" hidden="1">{"Equipment cost",#N/A,FALSE,"bulks"}</definedName>
    <definedName name="wrn.Equipment._.cost." hidden="1">{"Equipment cost",#N/A,FALSE,"bulks"}</definedName>
    <definedName name="wrn.EST" localSheetId="3" hidden="1">{#N/A,#N/A,TRUE,"FACTS";"DWGLIST",#N/A,TRUE,"DWGS"}</definedName>
    <definedName name="wrn.EST" localSheetId="4" hidden="1">{#N/A,#N/A,TRUE,"FACTS";"DWGLIST",#N/A,TRUE,"DWGS"}</definedName>
    <definedName name="wrn.EST" hidden="1">{#N/A,#N/A,TRUE,"FACTS";"DWGLIST",#N/A,TRUE,"DWGS"}</definedName>
    <definedName name="wrn.EST." localSheetId="3"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localSheetId="4"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3" hidden="1">{#N/A,#N/A,TRUE,"FACTS";"DWGLIST",#N/A,TRUE,"DWGS"}</definedName>
    <definedName name="wrn.ESTIMATE." localSheetId="4" hidden="1">{#N/A,#N/A,TRUE,"FACTS";"DWGLIST",#N/A,TRUE,"DWGS"}</definedName>
    <definedName name="wrn.ESTIMATE." hidden="1">{#N/A,#N/A,TRUE,"FACTS";"DWGLIST",#N/A,TRUE,"DWGS"}</definedName>
    <definedName name="wrn.FORMATOS." localSheetId="3"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localSheetId="4"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3" hidden="1">{#N/A,#N/A,TRUE,"Front";#N/A,#N/A,TRUE,"Simple Letter";#N/A,#N/A,TRUE,"Inside";#N/A,#N/A,TRUE,"Contents";#N/A,#N/A,TRUE,"Basis";#N/A,#N/A,TRUE,"Inclusions";#N/A,#N/A,TRUE,"Exclusions";#N/A,#N/A,TRUE,"Areas";#N/A,#N/A,TRUE,"Summary";#N/A,#N/A,TRUE,"Detail"}</definedName>
    <definedName name="wrn.Full._.Report." localSheetId="4"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3" hidden="1">{#N/A,#N/A,TRUE,"INGENIERIA";#N/A,#N/A,TRUE,"COMPRAS";#N/A,#N/A,TRUE,"DIRECCION";#N/A,#N/A,TRUE,"RESUMEN"}</definedName>
    <definedName name="wrn.GERENCIA." localSheetId="4" hidden="1">{#N/A,#N/A,TRUE,"INGENIERIA";#N/A,#N/A,TRUE,"COMPRAS";#N/A,#N/A,TRUE,"DIRECCION";#N/A,#N/A,TRUE,"RESUMEN"}</definedName>
    <definedName name="wrn.GERENCIA." hidden="1">{#N/A,#N/A,TRUE,"INGENIERIA";#N/A,#N/A,TRUE,"COMPRAS";#N/A,#N/A,TRUE,"DIRECCION";#N/A,#N/A,TRUE,"RESUMEN"}</definedName>
    <definedName name="wrn.LOCAL._.CURRENCY." localSheetId="3" hidden="1">{#N/A,#N/A,FALSE,"OAS";#N/A,#N/A,FALSE,"OBG";#N/A,#N/A,FALSE,"OCZ";#N/A,#N/A,FALSE,"OFR";#N/A,#N/A,FALSE,"OGR";#N/A,#N/A,FALSE,"OGY";#N/A,#N/A,FALSE,"OHY ";#N/A,#N/A,FALSE,"OLX";#N/A,#N/A,FALSE,"ONL";#N/A,#N/A,FALSE,"OPO";#N/A,#N/A,FALSE,"OPL";#N/A,#N/A,FALSE,"OSK";#N/A,#N/A,FALSE,"OSP";#N/A,#N/A,FALSE,"OSZ";#N/A,#N/A,FALSE,"OTU";#N/A,#N/A,FALSE,"OUK"}</definedName>
    <definedName name="wrn.LOCAL._.CURRENCY." localSheetId="4"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3" hidden="1">{#N/A,#N/A,FALSE,"OAS";#N/A,#N/A,FALSE,"OBG";#N/A,#N/A,FALSE,"OCZ";#N/A,#N/A,FALSE,"OFR";#N/A,#N/A,FALSE,"OGR";#N/A,#N/A,FALSE,"OGY";#N/A,#N/A,FALSE,"OHY ";#N/A,#N/A,FALSE,"OLX";#N/A,#N/A,FALSE,"ONL";#N/A,#N/A,FALSE,"OPO";#N/A,#N/A,FALSE,"OPL";#N/A,#N/A,FALSE,"OSK";#N/A,#N/A,FALSE,"OSP";#N/A,#N/A,FALSE,"OSZ";#N/A,#N/A,FALSE,"OTU";#N/A,#N/A,FALSE,"OUK"}</definedName>
    <definedName name="wrn.LOCAL._.CURRENCY1" localSheetId="4"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3" hidden="1">{#N/A,#N/A,FALSE,"MAINTENANCE"}</definedName>
    <definedName name="wrn.MAINTENANCE." localSheetId="4" hidden="1">{#N/A,#N/A,FALSE,"MAINTENANCE"}</definedName>
    <definedName name="wrn.MAINTENANCE." hidden="1">{#N/A,#N/A,FALSE,"MAINTENANCE"}</definedName>
    <definedName name="wrn.March._.99._.Report." localSheetId="3" hidden="1">{#N/A,#N/A,FALSE,"Extension Title";#N/A,#N/A,FALSE,"Extensions Main";#N/A,#N/A,FALSE,"Christchurst";#N/A,#N/A,FALSE,"Larkfield Extension";#N/A,#N/A,FALSE,"Taunton";#N/A,#N/A,FALSE,"Farlington";#N/A,#N/A,FALSE,"Sidney Street";#N/A,#N/A,FALSE,"Tamworth";#N/A,#N/A,FALSE,"New Build Main"}</definedName>
    <definedName name="wrn.March._.99._.Report." localSheetId="4"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3" hidden="1">{#N/A,#N/A,FALSE,"ORGANISATION"}</definedName>
    <definedName name="wrn.ORGANISATION." localSheetId="4" hidden="1">{#N/A,#N/A,FALSE,"ORGANISATION"}</definedName>
    <definedName name="wrn.ORGANISATION." hidden="1">{#N/A,#N/A,FALSE,"ORGANISATION"}</definedName>
    <definedName name="wrn.SITE._.NUMBERS._.1995." localSheetId="3" hidden="1">{#N/A,#N/A,FALSE,"SITE NUMBERS 1995"}</definedName>
    <definedName name="wrn.SITE._.NUMBERS._.1995." localSheetId="4" hidden="1">{#N/A,#N/A,FALSE,"SITE NUMBERS 1995"}</definedName>
    <definedName name="wrn.SITE._.NUMBERS._.1995." hidden="1">{#N/A,#N/A,FALSE,"SITE NUMBERS 1995"}</definedName>
    <definedName name="wrn.SITE._.NUMBERS._.1996." localSheetId="3" hidden="1">{#N/A,#N/A,FALSE,"SITE NUMBERS 1996"}</definedName>
    <definedName name="wrn.SITE._.NUMBERS._.1996." localSheetId="4" hidden="1">{#N/A,#N/A,FALSE,"SITE NUMBERS 1996"}</definedName>
    <definedName name="wrn.SITE._.NUMBERS._.1996." hidden="1">{#N/A,#N/A,FALSE,"SITE NUMBERS 1996"}</definedName>
    <definedName name="wrn.SUATINING." localSheetId="3" hidden="1">{#N/A,#N/A,FALSE,"SUSTAINING"}</definedName>
    <definedName name="wrn.SUATINING." localSheetId="4" hidden="1">{#N/A,#N/A,FALSE,"SUSTAINING"}</definedName>
    <definedName name="wrn.SUATINING." hidden="1">{#N/A,#N/A,FALSE,"SUSTAINING"}</definedName>
    <definedName name="wrn.test." localSheetId="3" hidden="1">{#N/A,#N/A,FALSE,"Bericht 2";#N/A,#N/A,FALSE,"Bericht 3";#N/A,#N/A,FALSE,"Bericht 1"}</definedName>
    <definedName name="wrn.test." localSheetId="4" hidden="1">{#N/A,#N/A,FALSE,"Bericht 2";#N/A,#N/A,FALSE,"Bericht 3";#N/A,#N/A,FALSE,"Bericht 1"}</definedName>
    <definedName name="wrn.test." hidden="1">{#N/A,#N/A,FALSE,"Bericht 2";#N/A,#N/A,FALSE,"Bericht 3";#N/A,#N/A,FALSE,"Bericht 1"}</definedName>
    <definedName name="wrn.testbericht." localSheetId="3" hidden="1">{#N/A,#N/A,FALSE,"Tabelle1"}</definedName>
    <definedName name="wrn.testbericht." localSheetId="4" hidden="1">{#N/A,#N/A,FALSE,"Tabelle1"}</definedName>
    <definedName name="wrn.testbericht." hidden="1">{#N/A,#N/A,FALSE,"Tabelle1"}</definedName>
    <definedName name="wrn.UTILITIES." localSheetId="3" hidden="1">{"UTILITIES",#N/A,FALSE,"GENERAL"}</definedName>
    <definedName name="wrn.UTILITIES." localSheetId="4" hidden="1">{"UTILITIES",#N/A,FALSE,"GENERAL"}</definedName>
    <definedName name="wrn.UTILITIES." hidden="1">{"UTILITIES",#N/A,FALSE,"GENERAL"}</definedName>
    <definedName name="wrsehtujsrjk" localSheetId="3" hidden="1">{#N/A,#N/A,FALSE,"SUSTAINING"}</definedName>
    <definedName name="wrsehtujsrjk" localSheetId="4" hidden="1">{#N/A,#N/A,FALSE,"SUSTAINING"}</definedName>
    <definedName name="wrsehtujsrjk" hidden="1">{#N/A,#N/A,FALSE,"SUSTAINING"}</definedName>
    <definedName name="wwww"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3" hidden="1">{#N/A,#N/A,FALSE,"SITE NUMBERS 1996"}</definedName>
    <definedName name="WWWWWW" localSheetId="4" hidden="1">{#N/A,#N/A,FALSE,"SITE NUMBERS 1996"}</definedName>
    <definedName name="WWWWWW" hidden="1">{#N/A,#N/A,FALSE,"SITE NUMBERS 1996"}</definedName>
    <definedName name="x" localSheetId="3" hidden="1">{#N/A,#N/A,FALSE,"Bericht 2";#N/A,#N/A,FALSE,"Bericht 3";#N/A,#N/A,FALSE,"Bericht 1"}</definedName>
    <definedName name="x" localSheetId="4" hidden="1">{#N/A,#N/A,FALSE,"Bericht 2";#N/A,#N/A,FALSE,"Bericht 3";#N/A,#N/A,FALSE,"Bericht 1"}</definedName>
    <definedName name="x" hidden="1">{#N/A,#N/A,FALSE,"Bericht 2";#N/A,#N/A,FALSE,"Bericht 3";#N/A,#N/A,FALSE,"Bericht 1"}</definedName>
    <definedName name="xGraph11" localSheetId="3" hidden="1">'[10]LIMA-CANTA'!#REF!</definedName>
    <definedName name="xGraph11" hidden="1">'[10]LIMA-CANTA'!#REF!</definedName>
    <definedName name="xxxx"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3" hidden="1">{#N/A,#N/A,FALSE,"OAS";#N/A,#N/A,FALSE,"OBG";#N/A,#N/A,FALSE,"OCZ";#N/A,#N/A,FALSE,"OFR";#N/A,#N/A,FALSE,"OGR";#N/A,#N/A,FALSE,"OGY";#N/A,#N/A,FALSE,"OHY ";#N/A,#N/A,FALSE,"OLX";#N/A,#N/A,FALSE,"ONL";#N/A,#N/A,FALSE,"OPO";#N/A,#N/A,FALSE,"OPL";#N/A,#N/A,FALSE,"OSK";#N/A,#N/A,FALSE,"OSP";#N/A,#N/A,FALSE,"OSZ";#N/A,#N/A,FALSE,"OTU";#N/A,#N/A,FALSE,"OUK"}</definedName>
    <definedName name="XXXXXX" localSheetId="4"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3" hidden="1">{#N/A,#N/A,FALSE,"Bericht 2";#N/A,#N/A,FALSE,"Bericht 3";#N/A,#N/A,FALSE,"Bericht 1"}</definedName>
    <definedName name="xyz" localSheetId="4" hidden="1">{#N/A,#N/A,FALSE,"Bericht 2";#N/A,#N/A,FALSE,"Bericht 3";#N/A,#N/A,FALSE,"Bericht 1"}</definedName>
    <definedName name="xyz" hidden="1">{#N/A,#N/A,FALSE,"Bericht 2";#N/A,#N/A,FALSE,"Bericht 3";#N/A,#N/A,FALSE,"Bericht 1"}</definedName>
    <definedName name="xyz2" localSheetId="3" hidden="1">{#N/A,#N/A,FALSE,"Bericht 2";#N/A,#N/A,FALSE,"Bericht 3";#N/A,#N/A,FALSE,"Bericht 1"}</definedName>
    <definedName name="xyz2" localSheetId="4" hidden="1">{#N/A,#N/A,FALSE,"Bericht 2";#N/A,#N/A,FALSE,"Bericht 3";#N/A,#N/A,FALSE,"Bericht 1"}</definedName>
    <definedName name="xyz2" hidden="1">{#N/A,#N/A,FALSE,"Bericht 2";#N/A,#N/A,FALSE,"Bericht 3";#N/A,#N/A,FALSE,"Bericht 1"}</definedName>
    <definedName name="xz" localSheetId="3" hidden="1">{"Equipment cost",#N/A,FALSE,"bulks"}</definedName>
    <definedName name="xz" localSheetId="4" hidden="1">{"Equipment cost",#N/A,FALSE,"bulks"}</definedName>
    <definedName name="xz" hidden="1">{"Equipment cost",#N/A,FALSE,"bulks"}</definedName>
    <definedName name="y" localSheetId="3" hidden="1">{#N/A,#N/A,TRUE,"FACTS";"DWGLIST",#N/A,TRUE,"DWGS"}</definedName>
    <definedName name="y" localSheetId="4" hidden="1">{#N/A,#N/A,TRUE,"FACTS";"DWGLIST",#N/A,TRUE,"DWGS"}</definedName>
    <definedName name="y" hidden="1">{#N/A,#N/A,TRUE,"FACTS";"DWGLIST",#N/A,TRUE,"DWGS"}</definedName>
    <definedName name="yfdsf" localSheetId="3" hidden="1">{#N/A,#N/A,FALSE,"Bericht 2";#N/A,#N/A,FALSE,"Bericht 3";#N/A,#N/A,FALSE,"Bericht 1"}</definedName>
    <definedName name="yfdsf" localSheetId="4" hidden="1">{#N/A,#N/A,FALSE,"Bericht 2";#N/A,#N/A,FALSE,"Bericht 3";#N/A,#N/A,FALSE,"Bericht 1"}</definedName>
    <definedName name="yfdsf" hidden="1">{#N/A,#N/A,FALSE,"Bericht 2";#N/A,#N/A,FALSE,"Bericht 3";#N/A,#N/A,FALSE,"Bericht 1"}</definedName>
    <definedName name="yyy"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4"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3"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localSheetId="4"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3" hidden="1">{#N/A,#N/A,FALSE,"SUSTAINING"}</definedName>
    <definedName name="zz" localSheetId="4" hidden="1">{#N/A,#N/A,FALSE,"SUSTAINING"}</definedName>
    <definedName name="zz" hidden="1">{#N/A,#N/A,FALSE,"SUSTAINING"}</definedName>
    <definedName name="zzz" localSheetId="3" hidden="1">{#N/A,#N/A,FALSE,"OAS";#N/A,#N/A,FALSE,"OBG";#N/A,#N/A,FALSE,"OCZ";#N/A,#N/A,FALSE,"OFR";#N/A,#N/A,FALSE,"OGR";#N/A,#N/A,FALSE,"OGY";#N/A,#N/A,FALSE,"OHY ";#N/A,#N/A,FALSE,"OLX";#N/A,#N/A,FALSE,"ONL";#N/A,#N/A,FALSE,"OPO";#N/A,#N/A,FALSE,"OPL";#N/A,#N/A,FALSE,"OSK";#N/A,#N/A,FALSE,"OSP";#N/A,#N/A,FALSE,"OSZ";#N/A,#N/A,FALSE,"OTU";#N/A,#N/A,FALSE,"OUK"}</definedName>
    <definedName name="zzz" localSheetId="4"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3" hidden="1">{#N/A,#N/A,FALSE,"OAS";#N/A,#N/A,FALSE,"OBG";#N/A,#N/A,FALSE,"OCZ";#N/A,#N/A,FALSE,"OFR";#N/A,#N/A,FALSE,"OGR";#N/A,#N/A,FALSE,"OGY";#N/A,#N/A,FALSE,"OHY ";#N/A,#N/A,FALSE,"OLX";#N/A,#N/A,FALSE,"ONL";#N/A,#N/A,FALSE,"OPO";#N/A,#N/A,FALSE,"OPL";#N/A,#N/A,FALSE,"OSK";#N/A,#N/A,FALSE,"OSP";#N/A,#N/A,FALSE,"OSZ";#N/A,#N/A,FALSE,"OTU";#N/A,#N/A,FALSE,"OUK"}</definedName>
    <definedName name="zzzz" localSheetId="4"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3" hidden="1">{#N/A,#N/A,FALSE,"MAINTENANCE"}</definedName>
    <definedName name="zzzzzz" localSheetId="4" hidden="1">{#N/A,#N/A,FALSE,"MAINTENANCE"}</definedName>
    <definedName name="zzzzzz" hidden="1">{#N/A,#N/A,FALSE,"MAINTENANCE"}</definedName>
    <definedName name="zzzzzzz" localSheetId="3" hidden="1">{#N/A,#N/A,FALSE,"ORGANISATION"}</definedName>
    <definedName name="zzzzzzz" localSheetId="4" hidden="1">{#N/A,#N/A,FALSE,"ORGANISATION"}</definedName>
    <definedName name="zzzzzzz" hidden="1">{#N/A,#N/A,FALSE,"ORGANISATION"}</definedName>
    <definedName name="zzzzzzzz" localSheetId="3" hidden="1">{#N/A,#N/A,FALSE,"SITE NUMBERS 1995"}</definedName>
    <definedName name="zzzzzzzz" localSheetId="4" hidden="1">{#N/A,#N/A,FALSE,"SITE NUMBERS 1995"}</definedName>
    <definedName name="zzzzzzzz" hidden="1">{#N/A,#N/A,FALSE,"SITE NUMBERS 1995"}</definedName>
    <definedName name="zzzzzzzzz" localSheetId="3" hidden="1">{#N/A,#N/A,FALSE,"SITE NUMBERS 1996"}</definedName>
    <definedName name="zzzzzzzzz" localSheetId="4" hidden="1">{#N/A,#N/A,FALSE,"SITE NUMBERS 1996"}</definedName>
    <definedName name="zzzzzzzzz" hidden="1">{#N/A,#N/A,FALSE,"SITE NUMBERS 1996"}</definedName>
    <definedName name="zzzzzzzzzz" localSheetId="3" hidden="1">{#N/A,#N/A,FALSE,"SUSTAINING"}</definedName>
    <definedName name="zzzzzzzzzz" localSheetId="4" hidden="1">{#N/A,#N/A,FALSE,"SUSTAINING"}</definedName>
    <definedName name="zzzzzzzzzz" hidden="1">{#N/A,#N/A,FALSE,"SUSTAINING"}</definedName>
    <definedName name="zzzzzzzzzzz" localSheetId="3" hidden="1">{#N/A,#N/A,FALSE,"ORGANISATION"}</definedName>
    <definedName name="zzzzzzzzzzz" localSheetId="4" hidden="1">{#N/A,#N/A,FALSE,"ORGANISATION"}</definedName>
    <definedName name="zzzzzzzzzzz" hidden="1">{#N/A,#N/A,FALSE,"ORGANISATION"}</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7" i="24" l="1"/>
  <c r="I43" i="27"/>
  <c r="H137" i="28"/>
  <c r="H136" i="28"/>
  <c r="K104" i="27" l="1"/>
  <c r="K103" i="27"/>
  <c r="N103" i="27" s="1"/>
  <c r="N104" i="27" s="1"/>
  <c r="N105" i="27" s="1"/>
  <c r="K171" i="27"/>
  <c r="J171" i="27"/>
  <c r="J170" i="27"/>
  <c r="M170" i="27" s="1"/>
  <c r="M171" i="27" s="1"/>
  <c r="M172" i="27" s="1"/>
  <c r="F242" i="28" l="1"/>
  <c r="E134" i="28"/>
  <c r="I134" i="28" s="1"/>
  <c r="E133" i="28"/>
  <c r="I132" i="28"/>
  <c r="I131" i="28"/>
  <c r="I130" i="28"/>
  <c r="I133" i="28" l="1"/>
  <c r="I65" i="28" l="1"/>
  <c r="F240" i="28"/>
  <c r="G220" i="28" l="1"/>
  <c r="G219" i="28"/>
  <c r="G203" i="28"/>
  <c r="G187" i="28"/>
  <c r="G197" i="28" s="1"/>
  <c r="G185" i="28"/>
  <c r="G195" i="28" s="1"/>
  <c r="G184" i="28"/>
  <c r="G192" i="28" s="1"/>
  <c r="G202" i="28" s="1"/>
  <c r="E184" i="28"/>
  <c r="E192" i="28" s="1"/>
  <c r="E202" i="28" s="1"/>
  <c r="G183" i="28"/>
  <c r="G191" i="28" s="1"/>
  <c r="G201" i="28" s="1"/>
  <c r="E183" i="28"/>
  <c r="E191" i="28" s="1"/>
  <c r="E201" i="28" s="1"/>
  <c r="I175" i="28"/>
  <c r="I171" i="28"/>
  <c r="I143" i="28"/>
  <c r="I144" i="28"/>
  <c r="I145" i="28"/>
  <c r="I146" i="28"/>
  <c r="I160" i="28"/>
  <c r="H161" i="28"/>
  <c r="I161" i="28" s="1"/>
  <c r="G156" i="28"/>
  <c r="G154" i="28"/>
  <c r="G157" i="28" s="1"/>
  <c r="E154" i="28"/>
  <c r="E153" i="28"/>
  <c r="I153" i="28" s="1"/>
  <c r="E152" i="28"/>
  <c r="E155" i="28" s="1"/>
  <c r="G93" i="28"/>
  <c r="G92" i="28"/>
  <c r="I92" i="28" s="1"/>
  <c r="E93" i="28"/>
  <c r="G126" i="28"/>
  <c r="G125" i="28"/>
  <c r="G124" i="28"/>
  <c r="G123" i="28"/>
  <c r="G122" i="28"/>
  <c r="G121" i="28"/>
  <c r="G120" i="28"/>
  <c r="G119" i="28"/>
  <c r="G118" i="28"/>
  <c r="G117" i="28"/>
  <c r="G116" i="28"/>
  <c r="G115" i="28"/>
  <c r="G114" i="28"/>
  <c r="G113" i="28"/>
  <c r="G112" i="28"/>
  <c r="G111" i="28"/>
  <c r="E126" i="28"/>
  <c r="I126" i="28" s="1"/>
  <c r="E125" i="28"/>
  <c r="E124" i="28"/>
  <c r="E123" i="28"/>
  <c r="I123" i="28" s="1"/>
  <c r="E122" i="28"/>
  <c r="E121" i="28"/>
  <c r="E120" i="28"/>
  <c r="E119" i="28"/>
  <c r="E118" i="28"/>
  <c r="I118" i="28" s="1"/>
  <c r="E117" i="28"/>
  <c r="I117" i="28" s="1"/>
  <c r="E116" i="28"/>
  <c r="I116" i="28" s="1"/>
  <c r="E115" i="28"/>
  <c r="E114" i="28"/>
  <c r="E113" i="28"/>
  <c r="E112" i="28"/>
  <c r="E111" i="28"/>
  <c r="G82" i="28"/>
  <c r="G101" i="28" s="1"/>
  <c r="G83" i="28"/>
  <c r="G102" i="28" s="1"/>
  <c r="G84" i="28"/>
  <c r="G103" i="28" s="1"/>
  <c r="G85" i="28"/>
  <c r="G86" i="28"/>
  <c r="G105" i="28" s="1"/>
  <c r="G87" i="28"/>
  <c r="G106" i="28" s="1"/>
  <c r="G88" i="28"/>
  <c r="G107" i="28" s="1"/>
  <c r="G89" i="28"/>
  <c r="G108" i="28" s="1"/>
  <c r="G90" i="28"/>
  <c r="G109" i="28" s="1"/>
  <c r="G91" i="28"/>
  <c r="G110" i="28" s="1"/>
  <c r="G81" i="28"/>
  <c r="G100" i="28" s="1"/>
  <c r="E80" i="28"/>
  <c r="E91" i="28" s="1"/>
  <c r="E110" i="28" s="1"/>
  <c r="E79" i="28"/>
  <c r="E90" i="28" s="1"/>
  <c r="E109" i="28" s="1"/>
  <c r="E78" i="28"/>
  <c r="E89" i="28" s="1"/>
  <c r="E108" i="28" s="1"/>
  <c r="E77" i="28"/>
  <c r="E88" i="28" s="1"/>
  <c r="E107" i="28" s="1"/>
  <c r="E76" i="28"/>
  <c r="E87" i="28" s="1"/>
  <c r="E106" i="28" s="1"/>
  <c r="E75" i="28"/>
  <c r="I75" i="28" s="1"/>
  <c r="E74" i="28"/>
  <c r="E85" i="28" s="1"/>
  <c r="E104" i="28" s="1"/>
  <c r="E73" i="28"/>
  <c r="I73" i="28" s="1"/>
  <c r="E72" i="28"/>
  <c r="E83" i="28" s="1"/>
  <c r="E102" i="28" s="1"/>
  <c r="E71" i="28"/>
  <c r="E82" i="28" s="1"/>
  <c r="E101" i="28" s="1"/>
  <c r="E70" i="28"/>
  <c r="E81" i="28" s="1"/>
  <c r="E100" i="28" s="1"/>
  <c r="I53" i="28"/>
  <c r="I50" i="28"/>
  <c r="I39" i="28"/>
  <c r="I38" i="28"/>
  <c r="I93" i="28" l="1"/>
  <c r="I201" i="28"/>
  <c r="I192" i="28"/>
  <c r="I202" i="28"/>
  <c r="I183" i="28"/>
  <c r="I191" i="28"/>
  <c r="I154" i="28"/>
  <c r="I184" i="28"/>
  <c r="E157" i="28"/>
  <c r="I157" i="28" s="1"/>
  <c r="E156" i="28"/>
  <c r="I156" i="28" s="1"/>
  <c r="I127" i="28"/>
  <c r="I119" i="28"/>
  <c r="I122" i="28"/>
  <c r="I110" i="28"/>
  <c r="I109" i="28"/>
  <c r="G104" i="28"/>
  <c r="I114" i="28"/>
  <c r="I83" i="28"/>
  <c r="I112" i="28"/>
  <c r="E86" i="28"/>
  <c r="I107" i="28"/>
  <c r="E84" i="28"/>
  <c r="I85" i="28"/>
  <c r="I87" i="28"/>
  <c r="I115" i="28" l="1"/>
  <c r="I84" i="28"/>
  <c r="I113" i="28"/>
  <c r="E103" i="28"/>
  <c r="I86" i="28"/>
  <c r="E105" i="28"/>
  <c r="I20" i="28" l="1"/>
  <c r="I21" i="28"/>
  <c r="I22" i="28"/>
  <c r="I24" i="28"/>
  <c r="I25" i="28"/>
  <c r="I26" i="28"/>
  <c r="I27" i="28"/>
  <c r="I28" i="28"/>
  <c r="I29" i="28"/>
  <c r="I30" i="28"/>
  <c r="I233" i="28"/>
  <c r="I232" i="28"/>
  <c r="I231" i="28"/>
  <c r="I230" i="28"/>
  <c r="I222" i="28"/>
  <c r="I221" i="28"/>
  <c r="E218" i="28"/>
  <c r="E220" i="28" s="1"/>
  <c r="E217" i="28"/>
  <c r="E224" i="28" s="1"/>
  <c r="I215" i="28"/>
  <c r="I214" i="28"/>
  <c r="I213" i="28"/>
  <c r="I212" i="28"/>
  <c r="I211" i="28"/>
  <c r="I194" i="28"/>
  <c r="I193" i="28"/>
  <c r="G182" i="28"/>
  <c r="G190" i="28" s="1"/>
  <c r="G200" i="28" s="1"/>
  <c r="E182" i="28"/>
  <c r="E190" i="28" s="1"/>
  <c r="E200" i="28" s="1"/>
  <c r="G181" i="28"/>
  <c r="G189" i="28" s="1"/>
  <c r="G199" i="28" s="1"/>
  <c r="E181" i="28"/>
  <c r="G180" i="28"/>
  <c r="G188" i="28" s="1"/>
  <c r="G198" i="28" s="1"/>
  <c r="E180" i="28"/>
  <c r="E179" i="28"/>
  <c r="E187" i="28" s="1"/>
  <c r="E197" i="28" s="1"/>
  <c r="G178" i="28"/>
  <c r="G204" i="28" s="1"/>
  <c r="E178" i="28"/>
  <c r="E186" i="28" s="1"/>
  <c r="E196" i="28" s="1"/>
  <c r="E177" i="28"/>
  <c r="E185" i="28" s="1"/>
  <c r="E195" i="28" s="1"/>
  <c r="I174" i="28"/>
  <c r="I173" i="28"/>
  <c r="I172" i="28"/>
  <c r="I170" i="28"/>
  <c r="I169" i="28"/>
  <c r="I168" i="28"/>
  <c r="I167" i="28"/>
  <c r="I166" i="28"/>
  <c r="G152" i="28"/>
  <c r="G151" i="28"/>
  <c r="E151" i="28"/>
  <c r="G150" i="28"/>
  <c r="E150" i="28"/>
  <c r="G149" i="28"/>
  <c r="E149" i="28"/>
  <c r="E148" i="28"/>
  <c r="I148" i="28" s="1"/>
  <c r="I142" i="28"/>
  <c r="I137" i="28"/>
  <c r="I136" i="28"/>
  <c r="I135" i="28"/>
  <c r="I129" i="28"/>
  <c r="I128" i="28"/>
  <c r="E99" i="28"/>
  <c r="E98" i="28"/>
  <c r="G96" i="28"/>
  <c r="G95" i="28"/>
  <c r="I95" i="28" s="1"/>
  <c r="G94" i="28"/>
  <c r="G97" i="28" s="1"/>
  <c r="E94" i="28"/>
  <c r="I80" i="28"/>
  <c r="I79" i="28"/>
  <c r="I76" i="28"/>
  <c r="I71" i="28"/>
  <c r="I70" i="28"/>
  <c r="I68" i="28"/>
  <c r="I67" i="28"/>
  <c r="I66" i="28"/>
  <c r="I64" i="28"/>
  <c r="I63" i="28"/>
  <c r="I62" i="28"/>
  <c r="I61" i="28"/>
  <c r="I60" i="28"/>
  <c r="I59" i="28"/>
  <c r="I58" i="28"/>
  <c r="I57" i="28"/>
  <c r="I56" i="28"/>
  <c r="I55" i="28"/>
  <c r="I54" i="28"/>
  <c r="I52" i="28"/>
  <c r="I51" i="28"/>
  <c r="I49" i="28"/>
  <c r="I48" i="28"/>
  <c r="I47" i="28"/>
  <c r="I46" i="28"/>
  <c r="I45" i="28"/>
  <c r="I44" i="28"/>
  <c r="I43" i="28"/>
  <c r="I42" i="28"/>
  <c r="I41" i="28"/>
  <c r="I40" i="28"/>
  <c r="I37" i="28"/>
  <c r="I36" i="28"/>
  <c r="H31" i="28"/>
  <c r="I31" i="28" s="1"/>
  <c r="I19" i="28"/>
  <c r="C8" i="28"/>
  <c r="C7" i="28"/>
  <c r="C6" i="28"/>
  <c r="I108" i="28" l="1"/>
  <c r="I94" i="28"/>
  <c r="G99" i="28"/>
  <c r="I99" i="28" s="1"/>
  <c r="I96" i="28"/>
  <c r="I151" i="28"/>
  <c r="G186" i="28"/>
  <c r="G196" i="28" s="1"/>
  <c r="I196" i="28" s="1"/>
  <c r="I149" i="28"/>
  <c r="E188" i="28"/>
  <c r="I188" i="28" s="1"/>
  <c r="E189" i="28"/>
  <c r="I189" i="28" s="1"/>
  <c r="I177" i="28"/>
  <c r="E204" i="28"/>
  <c r="E206" i="28" s="1"/>
  <c r="I206" i="28" s="1"/>
  <c r="I179" i="28"/>
  <c r="H176" i="28"/>
  <c r="I176" i="28" s="1"/>
  <c r="G155" i="28"/>
  <c r="I155" i="28" s="1"/>
  <c r="I152" i="28"/>
  <c r="I150" i="28"/>
  <c r="I74" i="28"/>
  <c r="I182" i="28"/>
  <c r="I234" i="28"/>
  <c r="I197" i="28"/>
  <c r="I181" i="28"/>
  <c r="E158" i="28"/>
  <c r="I158" i="28" s="1"/>
  <c r="I102" i="28"/>
  <c r="I220" i="28"/>
  <c r="I190" i="28"/>
  <c r="I200" i="28"/>
  <c r="I178" i="28"/>
  <c r="I187" i="28"/>
  <c r="I218" i="28"/>
  <c r="E97" i="28"/>
  <c r="I97" i="28" s="1"/>
  <c r="I180" i="28"/>
  <c r="H216" i="28"/>
  <c r="I216" i="28" s="1"/>
  <c r="H69" i="28"/>
  <c r="I69" i="28" s="1"/>
  <c r="H23" i="28"/>
  <c r="I105" i="28"/>
  <c r="I89" i="28"/>
  <c r="I224" i="28"/>
  <c r="E225" i="28"/>
  <c r="I225" i="28" s="1"/>
  <c r="I91" i="28"/>
  <c r="I101" i="28"/>
  <c r="I104" i="28"/>
  <c r="I88" i="28"/>
  <c r="I72" i="28"/>
  <c r="I77" i="28"/>
  <c r="E203" i="28"/>
  <c r="E223" i="28"/>
  <c r="I223" i="28" s="1"/>
  <c r="G98" i="28"/>
  <c r="I98" i="28" s="1"/>
  <c r="H147" i="28"/>
  <c r="I147" i="28" s="1"/>
  <c r="E219" i="28"/>
  <c r="I219" i="28" s="1"/>
  <c r="I78" i="28"/>
  <c r="I217" i="28"/>
  <c r="I186" i="28" l="1"/>
  <c r="E199" i="28"/>
  <c r="I199" i="28" s="1"/>
  <c r="E198" i="28"/>
  <c r="I198" i="28" s="1"/>
  <c r="I204" i="28"/>
  <c r="I195" i="28"/>
  <c r="I185" i="28"/>
  <c r="E159" i="28"/>
  <c r="I159" i="28" s="1"/>
  <c r="I103" i="28"/>
  <c r="I111" i="28"/>
  <c r="I100" i="28"/>
  <c r="I81" i="28"/>
  <c r="I226" i="28"/>
  <c r="I82" i="28"/>
  <c r="I23" i="28"/>
  <c r="I32" i="28" s="1"/>
  <c r="I121" i="28"/>
  <c r="I106" i="28"/>
  <c r="I90" i="28"/>
  <c r="I203" i="28"/>
  <c r="E205" i="28"/>
  <c r="I205" i="28" s="1"/>
  <c r="I124" i="28"/>
  <c r="I162" i="28" l="1"/>
  <c r="I207" i="28"/>
  <c r="I120" i="28"/>
  <c r="I125" i="28"/>
  <c r="I138" i="28" l="1"/>
  <c r="G18" i="27"/>
  <c r="G19" i="27"/>
  <c r="G20" i="27"/>
  <c r="G22" i="27"/>
  <c r="G23" i="27"/>
  <c r="G24" i="27"/>
  <c r="G25" i="27"/>
  <c r="G26" i="27"/>
  <c r="G27" i="27"/>
  <c r="G28" i="27"/>
  <c r="G29" i="27"/>
  <c r="G30" i="27"/>
  <c r="G31" i="27"/>
  <c r="G33" i="27"/>
  <c r="G34" i="27"/>
  <c r="G35" i="27"/>
  <c r="G36" i="27"/>
  <c r="G37" i="27"/>
  <c r="G38" i="27"/>
  <c r="G39" i="27"/>
  <c r="G40" i="27"/>
  <c r="G41" i="27"/>
  <c r="G43" i="27"/>
  <c r="G44" i="27"/>
  <c r="G45" i="27"/>
  <c r="G46" i="27"/>
  <c r="G47" i="27"/>
  <c r="G48" i="27"/>
  <c r="G49" i="27"/>
  <c r="G50" i="27"/>
  <c r="G51" i="27"/>
  <c r="G52" i="27"/>
  <c r="G54" i="27"/>
  <c r="G55" i="27"/>
  <c r="G56" i="27"/>
  <c r="G57" i="27"/>
  <c r="G58" i="27"/>
  <c r="G59" i="27"/>
  <c r="G60" i="27"/>
  <c r="G62" i="27"/>
  <c r="G63" i="27"/>
  <c r="G64" i="27"/>
  <c r="G65" i="27"/>
  <c r="G66" i="27"/>
  <c r="G67" i="27"/>
  <c r="G70" i="27"/>
  <c r="G71" i="27"/>
  <c r="G72" i="27"/>
  <c r="G73" i="27"/>
  <c r="G74" i="27"/>
  <c r="G75" i="27"/>
  <c r="G76" i="27"/>
  <c r="G77" i="27"/>
  <c r="G78" i="27"/>
  <c r="G79" i="27"/>
  <c r="G80" i="27"/>
  <c r="G81" i="27"/>
  <c r="G82" i="27"/>
  <c r="G83" i="27"/>
  <c r="G84" i="27"/>
  <c r="G85" i="27"/>
  <c r="G86" i="27"/>
  <c r="G88" i="27"/>
  <c r="G89" i="27"/>
  <c r="G90" i="27"/>
  <c r="G91" i="27"/>
  <c r="G93" i="27"/>
  <c r="G94" i="27"/>
  <c r="G95" i="27"/>
  <c r="G96" i="27"/>
  <c r="G98" i="27"/>
  <c r="G99" i="27"/>
  <c r="G100" i="27"/>
  <c r="G101" i="27"/>
  <c r="G102" i="27"/>
  <c r="G103" i="27"/>
  <c r="G104" i="27"/>
  <c r="G105" i="27"/>
  <c r="G107" i="27"/>
  <c r="G108" i="27"/>
  <c r="G109" i="27"/>
  <c r="G110" i="27"/>
  <c r="G111" i="27"/>
  <c r="G112" i="27"/>
  <c r="G115" i="27"/>
  <c r="G116" i="27"/>
  <c r="G117" i="27"/>
  <c r="G118" i="27"/>
  <c r="G119" i="27"/>
  <c r="G120" i="27"/>
  <c r="G121" i="27"/>
  <c r="G122" i="27"/>
  <c r="G123" i="27"/>
  <c r="G124" i="27"/>
  <c r="G125" i="27"/>
  <c r="G126" i="27"/>
  <c r="G127" i="27"/>
  <c r="G128" i="27"/>
  <c r="G129" i="27"/>
  <c r="G130" i="27"/>
  <c r="G132" i="27"/>
  <c r="G133" i="27"/>
  <c r="G134" i="27"/>
  <c r="G135" i="27"/>
  <c r="G137" i="27"/>
  <c r="G138" i="27"/>
  <c r="G139" i="27"/>
  <c r="G140" i="27"/>
  <c r="G141" i="27"/>
  <c r="G143" i="27"/>
  <c r="G144" i="27"/>
  <c r="G145" i="27"/>
  <c r="G148" i="27"/>
  <c r="G149" i="27"/>
  <c r="G150" i="27"/>
  <c r="G152" i="27"/>
  <c r="G153" i="27"/>
  <c r="G154" i="27"/>
  <c r="G155" i="27"/>
  <c r="G156" i="27"/>
  <c r="G157" i="27"/>
  <c r="G158" i="27"/>
  <c r="G159" i="27"/>
  <c r="G160" i="27"/>
  <c r="G161" i="27"/>
  <c r="G162" i="27"/>
  <c r="G163" i="27"/>
  <c r="G164" i="27"/>
  <c r="G165" i="27"/>
  <c r="G166" i="27"/>
  <c r="G167" i="27"/>
  <c r="G168" i="27"/>
  <c r="G170" i="27"/>
  <c r="G171" i="27"/>
  <c r="G172" i="27"/>
  <c r="G173" i="27"/>
  <c r="G175" i="27"/>
  <c r="G176" i="27"/>
  <c r="G177" i="27"/>
  <c r="G178" i="27"/>
  <c r="G179" i="27"/>
  <c r="G181" i="27"/>
  <c r="G182" i="27"/>
  <c r="G183" i="27"/>
  <c r="G184" i="27"/>
  <c r="G185" i="27"/>
  <c r="G186" i="27"/>
  <c r="G187" i="27"/>
  <c r="G188" i="27"/>
  <c r="G189" i="27"/>
  <c r="G190" i="27"/>
  <c r="G191" i="27"/>
  <c r="G192" i="27"/>
  <c r="G194" i="27"/>
  <c r="G195" i="27"/>
  <c r="G196" i="27"/>
  <c r="G197" i="27"/>
  <c r="G198" i="27"/>
  <c r="G199" i="27"/>
  <c r="G202" i="27"/>
  <c r="G203" i="27"/>
  <c r="G204" i="27"/>
  <c r="G205" i="27"/>
  <c r="G206" i="27"/>
  <c r="G207" i="27"/>
  <c r="G208" i="27"/>
  <c r="G209" i="27"/>
  <c r="G210" i="27"/>
  <c r="G211" i="27"/>
  <c r="G212" i="27"/>
  <c r="G213" i="27"/>
  <c r="G214" i="27"/>
  <c r="G215" i="27"/>
  <c r="G217" i="27"/>
  <c r="G218" i="27"/>
  <c r="G219" i="27"/>
  <c r="G220" i="27"/>
  <c r="G222" i="27"/>
  <c r="G223" i="27"/>
  <c r="G224" i="27"/>
  <c r="G225" i="27"/>
  <c r="G226" i="27"/>
  <c r="G228" i="27"/>
  <c r="G229" i="27"/>
  <c r="G230" i="27"/>
  <c r="G231" i="27"/>
  <c r="G234" i="27"/>
  <c r="G235" i="27"/>
  <c r="G236" i="27"/>
  <c r="G237" i="27"/>
  <c r="G238" i="27"/>
  <c r="G239" i="27"/>
  <c r="G240" i="27"/>
  <c r="G241" i="27"/>
  <c r="G242" i="27"/>
  <c r="G243" i="27"/>
  <c r="G244" i="27"/>
  <c r="G245" i="27"/>
  <c r="G246" i="27"/>
  <c r="G247" i="27"/>
  <c r="G248" i="27"/>
  <c r="G250" i="27"/>
  <c r="G251" i="27"/>
  <c r="G252" i="27"/>
  <c r="G253" i="27"/>
  <c r="G255" i="27"/>
  <c r="G256" i="27"/>
  <c r="G257" i="27"/>
  <c r="G258" i="27"/>
  <c r="G261" i="27"/>
  <c r="G262" i="27"/>
  <c r="G263" i="27"/>
  <c r="G264" i="27"/>
  <c r="G265" i="27"/>
  <c r="G266" i="27"/>
  <c r="G267" i="27"/>
  <c r="G268" i="27"/>
  <c r="G269" i="27"/>
  <c r="G270" i="27"/>
  <c r="G271" i="27"/>
  <c r="G272" i="27"/>
  <c r="G273" i="27"/>
  <c r="G274" i="27"/>
  <c r="G276" i="27"/>
  <c r="G277" i="27"/>
  <c r="G278" i="27"/>
  <c r="G279" i="27"/>
  <c r="G281" i="27"/>
  <c r="G282" i="27"/>
  <c r="G283" i="27"/>
  <c r="G286" i="27"/>
  <c r="G287" i="27"/>
  <c r="G288" i="27"/>
  <c r="G289" i="27"/>
  <c r="G290" i="27"/>
  <c r="G291" i="27"/>
  <c r="G292" i="27"/>
  <c r="G293" i="27"/>
  <c r="G294" i="27"/>
  <c r="G295" i="27"/>
  <c r="G296" i="27"/>
  <c r="G297" i="27"/>
  <c r="G298" i="27"/>
  <c r="G299" i="27"/>
  <c r="G300" i="27"/>
  <c r="G301" i="27"/>
  <c r="G303" i="27"/>
  <c r="G304" i="27"/>
  <c r="G305" i="27"/>
  <c r="G306" i="27"/>
  <c r="G308" i="27"/>
  <c r="G309" i="27"/>
  <c r="G310" i="27"/>
  <c r="G311" i="27"/>
  <c r="G313" i="27"/>
  <c r="G314" i="27"/>
  <c r="G315" i="27"/>
  <c r="G316" i="27"/>
  <c r="G319" i="27"/>
  <c r="G320" i="27"/>
  <c r="G321" i="27"/>
  <c r="G322" i="27"/>
  <c r="G323" i="27"/>
  <c r="G324" i="27"/>
  <c r="G325" i="27"/>
  <c r="G326" i="27"/>
  <c r="G327" i="27"/>
  <c r="G328" i="27"/>
  <c r="G330" i="27"/>
  <c r="G331" i="27"/>
  <c r="G332" i="27"/>
  <c r="G333" i="27"/>
  <c r="G334" i="27"/>
  <c r="G335" i="27"/>
  <c r="G336" i="27"/>
  <c r="G337" i="27"/>
  <c r="G338" i="27"/>
  <c r="G339" i="27"/>
  <c r="G340" i="27"/>
  <c r="G341" i="27"/>
  <c r="G342" i="27"/>
  <c r="G343" i="27"/>
  <c r="G344" i="27"/>
  <c r="G345" i="27"/>
  <c r="G347" i="27"/>
  <c r="G348" i="27"/>
  <c r="G349" i="27"/>
  <c r="G350" i="27"/>
  <c r="G351" i="27"/>
  <c r="G352" i="27"/>
  <c r="G353" i="27"/>
  <c r="G354" i="27"/>
  <c r="G355" i="27"/>
  <c r="G356" i="27"/>
  <c r="G357" i="27"/>
  <c r="G358" i="27"/>
  <c r="G359" i="27"/>
  <c r="G360" i="27"/>
  <c r="G361" i="27"/>
  <c r="G362" i="27"/>
  <c r="G363" i="27"/>
  <c r="G364" i="27"/>
  <c r="G365" i="27"/>
  <c r="G366" i="27"/>
  <c r="G367" i="27"/>
  <c r="G368" i="27"/>
  <c r="G371" i="27"/>
  <c r="G372" i="27"/>
  <c r="G373" i="27"/>
  <c r="G374" i="27"/>
  <c r="G375" i="27"/>
  <c r="G376" i="27"/>
  <c r="G377" i="27"/>
  <c r="G378" i="27"/>
  <c r="G379" i="27"/>
  <c r="G380" i="27"/>
  <c r="G382" i="27"/>
  <c r="G383" i="27"/>
  <c r="G384" i="27"/>
  <c r="G385" i="27"/>
  <c r="G386" i="27"/>
  <c r="G387" i="27"/>
  <c r="G388" i="27"/>
  <c r="G389" i="27"/>
  <c r="G390" i="27"/>
  <c r="G391" i="27"/>
  <c r="G392" i="27"/>
  <c r="G393" i="27"/>
  <c r="G394" i="27"/>
  <c r="G395" i="27"/>
  <c r="G396" i="27"/>
  <c r="G397" i="27"/>
  <c r="G400" i="27"/>
  <c r="G401" i="27"/>
  <c r="G402" i="27"/>
  <c r="G403" i="27"/>
  <c r="G404" i="27"/>
  <c r="G405" i="27"/>
  <c r="G406" i="27"/>
  <c r="G407" i="27"/>
  <c r="G408" i="27"/>
  <c r="G409" i="27"/>
  <c r="G410" i="27"/>
  <c r="G411" i="27"/>
  <c r="G412" i="27"/>
  <c r="G413" i="27"/>
  <c r="G416" i="27"/>
  <c r="G417" i="27"/>
  <c r="G418" i="27"/>
  <c r="G419" i="27"/>
  <c r="G420" i="27"/>
  <c r="G421" i="27"/>
  <c r="G422" i="27"/>
  <c r="G423" i="27"/>
  <c r="G424" i="27"/>
  <c r="G425" i="27"/>
  <c r="G426" i="27"/>
  <c r="G427" i="27"/>
  <c r="G428" i="27"/>
  <c r="G429" i="27"/>
  <c r="G430" i="27"/>
  <c r="G431" i="27"/>
  <c r="G432" i="27"/>
  <c r="G434" i="27"/>
  <c r="G435" i="27"/>
  <c r="G436" i="27"/>
  <c r="G439" i="27"/>
  <c r="G440" i="27"/>
  <c r="G441" i="27"/>
  <c r="G442" i="27"/>
  <c r="G444" i="27"/>
  <c r="G445" i="27"/>
  <c r="G446" i="27"/>
  <c r="G447" i="27"/>
  <c r="G450" i="27"/>
  <c r="G451" i="27"/>
  <c r="G452" i="27"/>
  <c r="G454" i="27"/>
  <c r="G455" i="27"/>
  <c r="G456" i="27"/>
  <c r="G457" i="27"/>
  <c r="G458" i="27"/>
  <c r="G459" i="27"/>
  <c r="G460" i="27"/>
  <c r="G462" i="27"/>
  <c r="G463" i="27"/>
  <c r="G464" i="27"/>
  <c r="G465" i="27"/>
  <c r="G466" i="27"/>
  <c r="G467" i="27"/>
  <c r="G468" i="27"/>
  <c r="G469" i="27"/>
  <c r="G471" i="27"/>
  <c r="G472" i="27"/>
  <c r="G473" i="27"/>
  <c r="G474" i="27"/>
  <c r="G475" i="27"/>
  <c r="G476" i="27"/>
  <c r="G478" i="27"/>
  <c r="G480" i="27"/>
  <c r="G482" i="27"/>
  <c r="G17" i="27"/>
  <c r="G483" i="27" l="1"/>
  <c r="I15" i="28" s="1"/>
  <c r="G239" i="28" s="1"/>
  <c r="F39" i="24"/>
  <c r="B100" i="11"/>
  <c r="H239" i="28" l="1"/>
  <c r="I239" i="28" s="1"/>
  <c r="G240" i="28"/>
  <c r="H240" i="28" l="1"/>
  <c r="I240" i="28" s="1"/>
  <c r="G241" i="28"/>
  <c r="G242" i="28" l="1"/>
  <c r="H242" i="28" s="1"/>
  <c r="I242" i="28" s="1"/>
  <c r="H241" i="28"/>
  <c r="I241" i="28" s="1"/>
  <c r="I243" i="28" l="1"/>
  <c r="I246" i="28" s="1"/>
  <c r="F38" i="24" s="1"/>
  <c r="E38" i="24" l="1"/>
  <c r="F40" i="24"/>
  <c r="F42" i="24" s="1"/>
  <c r="F44" i="24" s="1"/>
</calcChain>
</file>

<file path=xl/sharedStrings.xml><?xml version="1.0" encoding="utf-8"?>
<sst xmlns="http://schemas.openxmlformats.org/spreadsheetml/2006/main" count="1780" uniqueCount="559">
  <si>
    <t>CHICAMA</t>
  </si>
  <si>
    <t>CUENCA CHICAMA</t>
  </si>
  <si>
    <t>Estructura típica</t>
  </si>
  <si>
    <t>1A-01</t>
  </si>
  <si>
    <t>Dique de Retención (de concreto ciclópeo)</t>
  </si>
  <si>
    <t>1A-01 -01 01</t>
  </si>
  <si>
    <t>Construcción, mejoramiento y/o rehabilitación de acceso hasta dique de relleno</t>
  </si>
  <si>
    <t>km</t>
  </si>
  <si>
    <t>1A-01 -01 02</t>
  </si>
  <si>
    <t>Construcción de campamento provisional de obra</t>
  </si>
  <si>
    <t>1A-01 -01 02.01</t>
  </si>
  <si>
    <t>Terraplén para campamento provisional</t>
  </si>
  <si>
    <t>m2</t>
  </si>
  <si>
    <t>1A-01 -01 02.02</t>
  </si>
  <si>
    <t>Campamento</t>
  </si>
  <si>
    <t>1A-01 -01 03</t>
  </si>
  <si>
    <t>Desbroce y limpieza con equipo de suelo vegetal h=0.3m (área de influencia PIP)</t>
  </si>
  <si>
    <t>1A-01 -01 04</t>
  </si>
  <si>
    <t>Acopio de material orgánico en DMO distancia media …km</t>
  </si>
  <si>
    <t>m3</t>
  </si>
  <si>
    <t>1A-01 -01 05</t>
  </si>
  <si>
    <t>Excavación para fundación y empotramiento de dique de concreto (indicar el tipo de material y Fw)</t>
  </si>
  <si>
    <t>1A-01 -01 05.01</t>
  </si>
  <si>
    <t>Excavación hasta nivel de plataforma (indicar si incluye carguío o no dependiendo de la condición)</t>
  </si>
  <si>
    <t>1A-01 -01 05.02</t>
  </si>
  <si>
    <t>Excavación de base de dique</t>
  </si>
  <si>
    <t>1A-01 -01 05.03</t>
  </si>
  <si>
    <t>Excavación de uñas de empotramiento de dique h=2m</t>
  </si>
  <si>
    <t>1A-01 -01 05.04</t>
  </si>
  <si>
    <t>Excavación de uña de colchón de enrocado</t>
  </si>
  <si>
    <t>1A-01 -01 05.05</t>
  </si>
  <si>
    <t>Excavación en roca/material suelto en estribos de dique profundidad &gt;=1m</t>
  </si>
  <si>
    <t>1A-01 -01 05.06</t>
  </si>
  <si>
    <t>Excavación para contradique</t>
  </si>
  <si>
    <t>1A-01 -01 06</t>
  </si>
  <si>
    <t>Conformación y compactación de superficie para  fundación</t>
  </si>
  <si>
    <t>1A-01 -01 06.01</t>
  </si>
  <si>
    <t>Conformación y compactación de superficie para uñas y dique</t>
  </si>
  <si>
    <t>1A-01 -01 06.02</t>
  </si>
  <si>
    <t>Conformación y compactación de superficie para losa de disipación</t>
  </si>
  <si>
    <t>1A-01 -01 06.03</t>
  </si>
  <si>
    <t>Conformación y compactación de superficie para colchón de enrocado</t>
  </si>
  <si>
    <t>1A-01 -01 07</t>
  </si>
  <si>
    <t>Eliminación de material excedente</t>
  </si>
  <si>
    <t>1A-01 -01 08</t>
  </si>
  <si>
    <t>Colocación de concreto de solados y concreto de regularización</t>
  </si>
  <si>
    <t>1A-01 -01 08.01</t>
  </si>
  <si>
    <t>Colocación de concreto de regularización para uñas de empotramiento de dique</t>
  </si>
  <si>
    <t>1A-01 -01 08.02</t>
  </si>
  <si>
    <t>Solado para contradique</t>
  </si>
  <si>
    <t>1A-01 -01 09</t>
  </si>
  <si>
    <t>Encofrado y Desencofrado</t>
  </si>
  <si>
    <t>1A-01 -01 09.01</t>
  </si>
  <si>
    <t>Encofrado y desencofrado vertical de uñas de dique</t>
  </si>
  <si>
    <t>1A-01 -01 09.02</t>
  </si>
  <si>
    <t>Encofrado y desencofrado vertical de escalones de vertedero de dique</t>
  </si>
  <si>
    <t>1A-01 -01 09.03</t>
  </si>
  <si>
    <t>Encofrado y desencofrado de taludes de dique (1:2)</t>
  </si>
  <si>
    <t>1A-01 -01 09.04</t>
  </si>
  <si>
    <t>Encofrado y desencofrado vertical de corona de dique</t>
  </si>
  <si>
    <t>1A-01 -01 09.05</t>
  </si>
  <si>
    <t>Encofrado y desencofrado de contradique</t>
  </si>
  <si>
    <t>1A-01 -01 09.06</t>
  </si>
  <si>
    <t>Encofrado y desencofrado de muros guías del vertedero</t>
  </si>
  <si>
    <t>1A-01 -01 10</t>
  </si>
  <si>
    <t>Acero de refuerzo para concreto estructural</t>
  </si>
  <si>
    <t>1A-01 -01 10.01</t>
  </si>
  <si>
    <t>Habilitación de acero y/o suministro de acero habilitado puesto en obra</t>
  </si>
  <si>
    <t>kg</t>
  </si>
  <si>
    <t>1A-01 -01 10.02</t>
  </si>
  <si>
    <t>Colocación de acero estructural fy=4200kgf/cm2 para contradique</t>
  </si>
  <si>
    <t>1A-01 -01 10.03</t>
  </si>
  <si>
    <t>Colocación de acero estructural fy=4200kgf/cm2 para muros guías del vertedero</t>
  </si>
  <si>
    <t>1A-01 -01 11</t>
  </si>
  <si>
    <t>Concreto ciclópeo f´c=175kgf/cm2 + 30% PG</t>
  </si>
  <si>
    <t>1A-01 -01 11.01</t>
  </si>
  <si>
    <t>Colocación de C° Ciclópeo en uñas y base hasta Z1</t>
  </si>
  <si>
    <t>1A-01 -01 11.02</t>
  </si>
  <si>
    <t>Colocación de C° Ciclópeo en cuerpo de dique hasta Z3</t>
  </si>
  <si>
    <t>1A-01 -01 11.03</t>
  </si>
  <si>
    <t>Colocación de C° Ciclópeo de corona de dique hasta Z4</t>
  </si>
  <si>
    <t>1A-01 -01 11.04</t>
  </si>
  <si>
    <t>Colocación de C° Ciclópeo de losa de disipación de energía</t>
  </si>
  <si>
    <t>1A-01 -01 12</t>
  </si>
  <si>
    <t>Concrero estructural f´c=210kgf/cm2</t>
  </si>
  <si>
    <t>1A-01 -01 12.01</t>
  </si>
  <si>
    <t xml:space="preserve">Concreto contradique </t>
  </si>
  <si>
    <t>1A-01 -01 12.02</t>
  </si>
  <si>
    <t>Concreto muros guías del vertedero e=0.50m</t>
  </si>
  <si>
    <t>1A-01 -01 13</t>
  </si>
  <si>
    <t>Juntas de construcción</t>
  </si>
  <si>
    <t>1A-01 -01 13.01</t>
  </si>
  <si>
    <t>WS para Juntas verticales entre tramos de L&lt;=9m de dique</t>
  </si>
  <si>
    <t>m</t>
  </si>
  <si>
    <t>1A-01 -01 13.02</t>
  </si>
  <si>
    <t>Sello elástomérico para juntas verticales entre tramos de L&lt;=9m de dique</t>
  </si>
  <si>
    <t>1A-01 -01 13.03</t>
  </si>
  <si>
    <t>Sello elástomérico para junta entre dique y losa de disipación de energía</t>
  </si>
  <si>
    <t>1A-01 -01 13.04</t>
  </si>
  <si>
    <t>WS para junta entre muros y contradique + juntas entre paños de contradique</t>
  </si>
  <si>
    <t>1A-01 -01 13.05</t>
  </si>
  <si>
    <t>Sello elastomérico para junta entre muros y contradique + juntas entre paños de contradique</t>
  </si>
  <si>
    <t>1A-01 -01 13.06</t>
  </si>
  <si>
    <t>WS para juntas horizontales e inclinadas entre dique y muros</t>
  </si>
  <si>
    <t>1A-01 -01 13.07</t>
  </si>
  <si>
    <t>Sello elastomérico para juntas horizontales e inclinadas entre dique y muros</t>
  </si>
  <si>
    <t>1A-01 -01 13.08</t>
  </si>
  <si>
    <t xml:space="preserve">WS para juntas verticales de muros </t>
  </si>
  <si>
    <t>1A-01 -01 13.09</t>
  </si>
  <si>
    <t xml:space="preserve">Sello elastomérico para juntas verticales de muros </t>
  </si>
  <si>
    <t>1A-01 -01 14</t>
  </si>
  <si>
    <t xml:space="preserve">Relleno estructural </t>
  </si>
  <si>
    <t>1A-01 -01 14.01</t>
  </si>
  <si>
    <t>Relleno estructural contra uñas de empotramiento de dique</t>
  </si>
  <si>
    <t>1A-01 -01 14.02</t>
  </si>
  <si>
    <t>Relleno estructural contradique</t>
  </si>
  <si>
    <t>1A-01 -01 15</t>
  </si>
  <si>
    <t>Tubo de PVC D=100mm @1m en contradique</t>
  </si>
  <si>
    <t>1A-01 -01 16</t>
  </si>
  <si>
    <t>Enrocado de protección</t>
  </si>
  <si>
    <t>1A-01 -01 16.01</t>
  </si>
  <si>
    <t>Procesamiento de material en cantera de roca</t>
  </si>
  <si>
    <t>1A-01 -01 16.011</t>
  </si>
  <si>
    <t>Transporte de roca para enrocado de protección distancia media …km</t>
  </si>
  <si>
    <t>1A-01 -01 16.02</t>
  </si>
  <si>
    <t>Colocación de roca en uña de colchón de enrocado</t>
  </si>
  <si>
    <t>1A-01 -01 16.03</t>
  </si>
  <si>
    <t>Colocación de roca en colchón de enrocado</t>
  </si>
  <si>
    <t>Estructura típica de Tramo de Río Chicama: Descolmatación, Encauzamiento y Protección</t>
  </si>
  <si>
    <t>Descolmatación</t>
  </si>
  <si>
    <t>Descolmatación y acopio para carguío con tractor D8 y excavadora sobre orugas</t>
  </si>
  <si>
    <t>Carguío y transporte de material para eliminación Dist. = … km</t>
  </si>
  <si>
    <t>Conformación de material en DME o terraza</t>
  </si>
  <si>
    <t>Conformación de diques (ambas márgenes)</t>
  </si>
  <si>
    <t>Contrucción de nuevos muros Margen derecho (CUI 3 Anexo 2 HID-21-01, según PIP 1.51km)</t>
  </si>
  <si>
    <t>Construcción de nuevos muros Margen izquierdo (CUI 3 Anexo 2 HID-21-01, según PIP 0km)</t>
  </si>
  <si>
    <t>Conformación de dique con material propio</t>
  </si>
  <si>
    <t>Perfilado de taludes de dique</t>
  </si>
  <si>
    <t>Excavación de uña antisocavante</t>
  </si>
  <si>
    <t>Colocación de geotextil 400g/m2 en uña antisocavante y cara de dique</t>
  </si>
  <si>
    <t>Colocación de enrocado de protección en uña antisocavante (D=1.5m)</t>
  </si>
  <si>
    <t>Colocación de filtro (material de cantera)</t>
  </si>
  <si>
    <t>Transporte de filtro desde cantera xxx (Dist. …km)</t>
  </si>
  <si>
    <t>Colocación de enrocado de protección de dique (D=1m, e de 1m a 0.50m)</t>
  </si>
  <si>
    <t>Producción en cantera para Enrocado de protección de diques con voladura</t>
  </si>
  <si>
    <t>Transporte de enrocado desde cantera yyy (Dist. …km)</t>
  </si>
  <si>
    <t>Mejoramiento de diques</t>
  </si>
  <si>
    <t>Muros existente a modificar Margen derecho (CUI 3 Anexo 2 HID-21-01, según PIP 6.9km)</t>
  </si>
  <si>
    <t>Muros existente a modificar Margen izquierdo (CUI 3 Anexo 2 HID-21-01, según PIP 7.78km)</t>
  </si>
  <si>
    <t>Conformación de material de recrecimiento de dique existente</t>
  </si>
  <si>
    <t>Colocación de geotextil 400g/m2 en cara de dique</t>
  </si>
  <si>
    <t>Enrocado para recrecimiento de dique existente</t>
  </si>
  <si>
    <t>Paquete</t>
  </si>
  <si>
    <t>Descripición del paquete</t>
  </si>
  <si>
    <t>Und.</t>
  </si>
  <si>
    <t>VIRÚ</t>
  </si>
  <si>
    <t>CUENCA VIRÚ</t>
  </si>
  <si>
    <t>1A</t>
  </si>
  <si>
    <t>Estructura típica de Quebradas Virú: Protección y Encauzamiento (DIQUES LONGITUDINALES)</t>
  </si>
  <si>
    <t>Construcción de defensas ribereñas en río/quebrada y encauzamiento</t>
  </si>
  <si>
    <t>Diques de encauzamiento y protección del río Carabamba Prog. 0+220 a. abajo @ 2+920 a. arriba</t>
  </si>
  <si>
    <t>Construcción, mejoramiento y/o rehabilitación de acceso hasta diques de relleno</t>
  </si>
  <si>
    <t>Desbroce y limpieza 110m de ancho</t>
  </si>
  <si>
    <t>Acopio de material orgánico en DMO</t>
  </si>
  <si>
    <t>Encauzamiento de aguas superficiales</t>
  </si>
  <si>
    <t>Descolmatación, limpieza y conformación del cauce</t>
  </si>
  <si>
    <t>Conformación de dique con material propio y material de préstamo</t>
  </si>
  <si>
    <t>Adecuación de depósito de material excedente (temporal)</t>
  </si>
  <si>
    <t>Perfilado de talud de cara húmeda de dique</t>
  </si>
  <si>
    <t>Conformación y perfilado de uña antisocavante</t>
  </si>
  <si>
    <t>Excavación de zanja para anclaje de geotextil</t>
  </si>
  <si>
    <t>Extracción y procesamiento de material para filtro</t>
  </si>
  <si>
    <t>Selección de material enrocado y acopio temporal</t>
  </si>
  <si>
    <t>Perfilado de talud de cara seca de dique</t>
  </si>
  <si>
    <t>Limpieza y entrega de obra</t>
  </si>
  <si>
    <t>Estructura típica: Diques de Retención con GAVIONES</t>
  </si>
  <si>
    <t>Diques de encauzamiento y protección del río Carabamba Ciudad Prog. 0+000 @ 1+080</t>
  </si>
  <si>
    <t>Desbroce y limpieza 30m de ancho</t>
  </si>
  <si>
    <t>Excavación para fundación de gaviones (Fundación en roca: Adaptar de acuerdo al terreno)</t>
  </si>
  <si>
    <t>Anclaje de cajas de gaviones contra roca de fundación</t>
  </si>
  <si>
    <t>Colocación de geotextil  300g/m2 para base de gaviones y en la cara vertical</t>
  </si>
  <si>
    <t>Colocación de cajones de gaviones de malla inox. y piedra D&lt;0.30m hasta nivel de corona de dique</t>
  </si>
  <si>
    <t>Selección de roca 30cm para gaviones de material de cantera</t>
  </si>
  <si>
    <t>Conformación de cauce con tractor sobre orugas y remoción de material excedente</t>
  </si>
  <si>
    <t>Proceso de material granular en cantera</t>
  </si>
  <si>
    <t>Transporte de material granular desde cantera</t>
  </si>
  <si>
    <t>Relleno de diques con rodillo 2T y equipo manual con material de préstamo</t>
  </si>
  <si>
    <t>Perfilado de diques</t>
  </si>
  <si>
    <t>PY 01 - PQT 04 -QDA EL NIÑO: Diques de Retención y Encauzamiento</t>
  </si>
  <si>
    <t>Construcción de badén de concreto armado Prog. 0+760</t>
  </si>
  <si>
    <t>Desbroce y limpieza</t>
  </si>
  <si>
    <t>Excavación hasta nivel de fundación</t>
  </si>
  <si>
    <t>Solado de concreto f´c=10MPa</t>
  </si>
  <si>
    <t>Habilitación y colocación de acero de refuerzo fy= 4200kgf/cm2</t>
  </si>
  <si>
    <t>Encofrado de badén</t>
  </si>
  <si>
    <t>Juntas entre paños de 5m</t>
  </si>
  <si>
    <t>Colocación de concreto estructural f´c=210kgf/cm2</t>
  </si>
  <si>
    <t>Construcción de la Bocatoma Ramos</t>
  </si>
  <si>
    <t>Enrocado acomodado en zonas adyacentes</t>
  </si>
  <si>
    <t>Poza disipadora</t>
  </si>
  <si>
    <t>Canal despedrador</t>
  </si>
  <si>
    <t>Barrajes</t>
  </si>
  <si>
    <t>Muros de contención de C°A°</t>
  </si>
  <si>
    <t>Estructuras metálicas</t>
  </si>
  <si>
    <t>Barandas</t>
  </si>
  <si>
    <t>Compuertas radial y plana</t>
  </si>
  <si>
    <t>Escaleras</t>
  </si>
  <si>
    <t>Diques de encauzamiento y protección del río Virú Prog. 0+000 @13+100 a. abajo (margen derecha)</t>
  </si>
  <si>
    <t>Colocación de enrocado de protección de dique (D=1m, e de 1m a 0.60m)</t>
  </si>
  <si>
    <t>Encauzamiento del río Virú Prog. 13+100 @ 22+808.56 a. arriba (todo el ancho)</t>
  </si>
  <si>
    <t>Retiro de top soil</t>
  </si>
  <si>
    <t>Transporte y acopio de material orgánico</t>
  </si>
  <si>
    <t>Reconformación del cauce con material propio (corte/relleno con tractor sobre orugas)</t>
  </si>
  <si>
    <t>FORMATO C1- PROPUESTA ECONÓMICA</t>
  </si>
  <si>
    <t>CO-PE-1PE326-CM-HA-004</t>
  </si>
  <si>
    <t>Revisión 0</t>
  </si>
  <si>
    <t>“ENTREGA DE LAS DEFENSAS RIBEREÑAS DE LOS RÍOS CHICAMA Y VIRÚ (PAQUETE 9R-06)"</t>
  </si>
  <si>
    <t>Fecha: 09/03/2022</t>
  </si>
  <si>
    <t>Página 1 de 3</t>
  </si>
  <si>
    <t>Referencia: TDR-Anexo 13</t>
  </si>
  <si>
    <t>Proyecto:</t>
  </si>
  <si>
    <t>Paquete:</t>
  </si>
  <si>
    <t>Río:</t>
  </si>
  <si>
    <t>Cliente:</t>
  </si>
  <si>
    <t>OHLA</t>
  </si>
  <si>
    <t>Postor:</t>
  </si>
  <si>
    <t>Lugar:</t>
  </si>
  <si>
    <t>Plazo:</t>
  </si>
  <si>
    <t>días calendario</t>
  </si>
  <si>
    <t>Fecha de oferta:</t>
  </si>
  <si>
    <t>Fecha de inicio para la ejecución:</t>
  </si>
  <si>
    <t>A.</t>
  </si>
  <si>
    <t>TOTAL COSTO DIRECTO</t>
  </si>
  <si>
    <t>B.</t>
  </si>
  <si>
    <t xml:space="preserve">GASTOS GENERALES </t>
  </si>
  <si>
    <t>C.</t>
  </si>
  <si>
    <t>UTILIDAD</t>
  </si>
  <si>
    <t>D.</t>
  </si>
  <si>
    <t>TOTAL COSTO DETERMINADO (A+B+C)</t>
  </si>
  <si>
    <t>E.</t>
  </si>
  <si>
    <t>IGV (18% D)</t>
  </si>
  <si>
    <t>F.</t>
  </si>
  <si>
    <t>TOTAL PRESUPUESTO INICIAL INCLUYE IGV (D+E)</t>
  </si>
  <si>
    <t>FORMATO C1: PROPUESTA ECONÓMICA</t>
  </si>
  <si>
    <t>Página 2 de 3</t>
  </si>
  <si>
    <t>N° del Paquete:</t>
  </si>
  <si>
    <t>Nombre del Paquete:</t>
  </si>
  <si>
    <t>Referencia:</t>
  </si>
  <si>
    <t>TDR Anexo 13</t>
  </si>
  <si>
    <t>PLANILLA DE COSTO DIRECTO</t>
  </si>
  <si>
    <t>Item</t>
  </si>
  <si>
    <t>Descripción</t>
  </si>
  <si>
    <t>Unidad</t>
  </si>
  <si>
    <t>Total</t>
  </si>
  <si>
    <t>P.U. 
(S/)</t>
  </si>
  <si>
    <t>Total 
(S/)</t>
  </si>
  <si>
    <t>OBRAS PRELIMINARES</t>
  </si>
  <si>
    <t>Trazo y replanteo topográfico al inicio de obra</t>
  </si>
  <si>
    <t>mes</t>
  </si>
  <si>
    <t>Trazo y replanteo topográfico durante la ejecución de obra</t>
  </si>
  <si>
    <t>Levantamiento topografico final de obra</t>
  </si>
  <si>
    <t>Cartel de Obra de 7.00 x 3.50 m</t>
  </si>
  <si>
    <t>und</t>
  </si>
  <si>
    <t>Construcción de acceso nuevo</t>
  </si>
  <si>
    <t>Excavación en material común para accesos</t>
  </si>
  <si>
    <t>Relleno compactado con equipo pesado para accesos</t>
  </si>
  <si>
    <t>Proceso y selección de material propio</t>
  </si>
  <si>
    <t>Transporte de material propio para relleno, d≤1km</t>
  </si>
  <si>
    <t>m3xkm</t>
  </si>
  <si>
    <t>Transporte de material excedente a DME, d≤1km</t>
  </si>
  <si>
    <t>Transporte de material excedente a DME, d&gt;1km</t>
  </si>
  <si>
    <t>Desbroce y remoción de suelo vegetal con equipo</t>
  </si>
  <si>
    <t>Transporte de material excedente a DMO, d≤1km</t>
  </si>
  <si>
    <t>Transporte de material excedente a DMO, d&gt;1km</t>
  </si>
  <si>
    <t>Rehabilitación de accesos existentes</t>
  </si>
  <si>
    <t>Suministro, transporte e instalación de alcantarillas HDPE corrugada DN 750 mm, para cruce sobre canal</t>
  </si>
  <si>
    <t>Suministro, transporte e instalación de alcantarillas HDPE corrugada DN 900 mm, para cruce sobre canal</t>
  </si>
  <si>
    <t>Suministro, transporte e instalación de alcantarillas HDPE corrugada DN 1200 mm, para cruce sobre canal</t>
  </si>
  <si>
    <t>Mantenimiento de accesos (L&lt;15 km)</t>
  </si>
  <si>
    <t>Conformación de ataguía para desvío temporal de cauce de río</t>
  </si>
  <si>
    <t>Señalización de obra</t>
  </si>
  <si>
    <t>Movilización de equipos a obra</t>
  </si>
  <si>
    <t>Glb</t>
  </si>
  <si>
    <t>Desmovilización de equipos a obra</t>
  </si>
  <si>
    <t>Construcción de campamentos (talleres, almacenes y oficinas)</t>
  </si>
  <si>
    <t>Conformación de terraplén para campamentos</t>
  </si>
  <si>
    <t>Construcción de campamentos</t>
  </si>
  <si>
    <t>Implementación de controles ambientales durante la construcción</t>
  </si>
  <si>
    <t>Acondicionamiento de terrenos para DME y DMO</t>
  </si>
  <si>
    <t>Conformación de material excedente en DME y DMO</t>
  </si>
  <si>
    <t>Restauración y revegetación de áreas intervenidas</t>
  </si>
  <si>
    <t>ENCAUZAMIENTO DE RÍO - SECTOR 1</t>
  </si>
  <si>
    <t>MOVIMIENTO DE TIERRAS PARA DIQUE LONGITUDINALES - SECTOR 1</t>
  </si>
  <si>
    <t>Excavación en material común</t>
  </si>
  <si>
    <t>Excavación para conformación de uña antisocavante</t>
  </si>
  <si>
    <t>Excavación de zanja de anclaje para geotextil</t>
  </si>
  <si>
    <t>Conformación y compactación de superficie para fundación con equipo pesado</t>
  </si>
  <si>
    <t>Relleno compactado con equipo pesado</t>
  </si>
  <si>
    <t>Relleno propio sin compactar</t>
  </si>
  <si>
    <t>Perfilado de taludes de dique con equipo</t>
  </si>
  <si>
    <t>Suministro, habilitación y colocación de geotextil no tejido 400 g/m2</t>
  </si>
  <si>
    <t>Suministro, habilitación y colocación de geotextil no tejido 200 g/m2</t>
  </si>
  <si>
    <t>Transporte de material propio para relleno, d&gt;1km</t>
  </si>
  <si>
    <t>ENROCADO DE PROTECCIÓN - SECTOR 1</t>
  </si>
  <si>
    <t>Transporte de roca seleccionada de cantera para enrocado de protección, d≤1km</t>
  </si>
  <si>
    <t>Transporte de roca seleccionada de cantera para enrocado de protección, d&gt;1km</t>
  </si>
  <si>
    <t>Colocación de roca seleccionada, en cara húmeda de talud</t>
  </si>
  <si>
    <t>Colocación de roca seleccionada, en uña antisocavante</t>
  </si>
  <si>
    <t>REMOCION DE ENROCADO DE DIQUES EN MAL ESTADO - SECTOR 1</t>
  </si>
  <si>
    <t>Remoción de enrocado de cara húmeda de talud</t>
  </si>
  <si>
    <t>Selección y acopio de roca removida</t>
  </si>
  <si>
    <t>Transporte de roca rechazada a DME, d≤1km</t>
  </si>
  <si>
    <t>Transporte de roca rechazada a DME, d&gt;1km</t>
  </si>
  <si>
    <t>CONCRETO ARMADO</t>
  </si>
  <si>
    <t>Suministro y colocación de concreto premezclado f´c=100 kg/cm2, e=0.10 m para solado</t>
  </si>
  <si>
    <t>Suministro, habilitación, encofrado y desencofrado para estructuras</t>
  </si>
  <si>
    <t>Suministro, habilitación y colocación de acero de refuerzo f'y=4200 kg/cm2</t>
  </si>
  <si>
    <t>Suministro y colocación de concreto estructural premezclado f´c=280 kg/cm2</t>
  </si>
  <si>
    <t>Transporte de concreto premezclado con camión mixer, d≤1km</t>
  </si>
  <si>
    <t>Transporte de concreto premezclado con camión mixer, d&gt;1km</t>
  </si>
  <si>
    <t>Junta de Dilatación para muros de Poliestireno Expandido e=1"</t>
  </si>
  <si>
    <t>GAVIONES</t>
  </si>
  <si>
    <t>Und</t>
  </si>
  <si>
    <t>Suministro y colocación gavión caja plastificada de 5.0x1.0x1.0 m (Malla 10x12 cm. Dext=3.7mm)</t>
  </si>
  <si>
    <t>Transporte de roca para gavión, d≤1km</t>
  </si>
  <si>
    <t>Transporte de roca para gavión, d&gt;1km</t>
  </si>
  <si>
    <t>ENCAUZAMIENTO DE RÍO - SECTOR 2</t>
  </si>
  <si>
    <t>MOVIMIENTO DE TIERRAS PARA DIQUE LONGITUDINALES - SECTOR 2</t>
  </si>
  <si>
    <t>ENROCADO DE PROTECCIÓN - SECTOR 2</t>
  </si>
  <si>
    <t>REMOCION DE ENROCADO DE DIQUES EN MAL ESTADO - SECTOR 2</t>
  </si>
  <si>
    <t>Remoción de enrocado de uña</t>
  </si>
  <si>
    <t>ENCAUZAMIENTO DE RÍO - SECTOR 3</t>
  </si>
  <si>
    <t>MOVIMIENTO DE TIERRAS PARA DIQUE LONGITUDINALES - SECTOR 3</t>
  </si>
  <si>
    <t>ENROCADO DE PROTECCIÓN - SECTOR 3</t>
  </si>
  <si>
    <t>REMOCION DE ENROCADO DE DIQUES EN MAL ESTADO - SECTOR 3</t>
  </si>
  <si>
    <t>Suministro, habilitación y colocación de geocompuesto de drenaje</t>
  </si>
  <si>
    <t>Suministro, habilitación e instalación de Tubería PVC Ø=2"</t>
  </si>
  <si>
    <t>Suministro, habilitación e instalación de Tubería HDPE corrugada Ø=4"</t>
  </si>
  <si>
    <t>Suministro y colocación gavión caja plastificada de 5.0x1.5x0.5 m (Malla 10x12 cm. Dext=3.7mm)</t>
  </si>
  <si>
    <t>ENCAUZAMIENTO DE RÍO - SECTOR 4</t>
  </si>
  <si>
    <t>MOVIMIENTO DE TIERRAS PARA DIQUE LONGITUDINALES - SECTOR 4</t>
  </si>
  <si>
    <t>ENROCADO DE PROTECCIÓN - SECTOR 4</t>
  </si>
  <si>
    <t>REMOCION DE ENROCADO DE DIQUES EN MAL ESTADO - SECTOR 4</t>
  </si>
  <si>
    <t>ENCAUZAMIENTO DE RÍO - SECTOR 5</t>
  </si>
  <si>
    <t>MOVIMIENTO DE TIERRAS PARA DIQUE LONGITUDINALES - SECTOR 5</t>
  </si>
  <si>
    <t>ENROCADO DE PROTECCIÓN - SECTOR 5</t>
  </si>
  <si>
    <t>REMOCION DE ENROCADO DE DIQUES EN MAL ESTADO - SECTOR 5</t>
  </si>
  <si>
    <t>MOVIMIENTO DE TIERRAS</t>
  </si>
  <si>
    <t>Trazo y replanteo de interferencia</t>
  </si>
  <si>
    <t>Material de filtro piedra zarandeada (Ø 1/4" - 3")</t>
  </si>
  <si>
    <t>Relleno compactado para estructuras</t>
  </si>
  <si>
    <t>OBRAS DE CONCRETO</t>
  </si>
  <si>
    <t>Suministro y colocacion de cama de arena,e=0.20m para proteccion de tuberia</t>
  </si>
  <si>
    <t>Suministro y colocación de concreto ciclopeo f´c=175kg/cm2 + 30%PM</t>
  </si>
  <si>
    <t>Suministro y colocación de mampostería de piedra de concreto 70%pm + 30% concreto f´c=175 kg/cm2</t>
  </si>
  <si>
    <t>Desvío provisional - canal de tierra para estructuras de interferencias</t>
  </si>
  <si>
    <t xml:space="preserve">m3 </t>
  </si>
  <si>
    <t xml:space="preserve"> INSTALACIONES HIDRÁULICAS</t>
  </si>
  <si>
    <t>Suministro, habilitación e instalación de Tubería HDPE corrugado DN 1200 mm</t>
  </si>
  <si>
    <t>Impermeabilización de estructuras enterradas con pintura asfáltica</t>
  </si>
  <si>
    <t>Suministro, habilitación e instalación de junta de estanquidad waterstop 6"</t>
  </si>
  <si>
    <t>Junta de dilatación para mamposteria con sellante elastomérico de poliuretano 1/2"</t>
  </si>
  <si>
    <t>Junta de contracción para mampostería con junta asfáltica 1"x1/2"</t>
  </si>
  <si>
    <t>ALCANTARILLA DE RETORNO</t>
  </si>
  <si>
    <t>Roca Subangular y/o subredondeada (Ø 3" - 10")</t>
  </si>
  <si>
    <t>Suministro, habilitación e instalación de compuerta antiretorno tipo clapeta  de DN 1200 mm</t>
  </si>
  <si>
    <t>RAMPAS Y ACCESOS A CORONA</t>
  </si>
  <si>
    <t>MOVIMIENTO DE TIERRAS PARA RAMPAS Y ACCESOS A CORONA</t>
  </si>
  <si>
    <t>PRUEBAS DE CONTROL DE CALIDAD</t>
  </si>
  <si>
    <t>Pruebas de control de calidad para suelos</t>
  </si>
  <si>
    <t>Pruebas de control de calidad para concreto</t>
  </si>
  <si>
    <t>Ensayos de validación de diques existentes</t>
  </si>
  <si>
    <t>ARQUITECTURA Y PAISAJISMO</t>
  </si>
  <si>
    <t>Excavación manual para instalación de bordillos y cimentaciones</t>
  </si>
  <si>
    <t>PAVIMENTOS, RECUBRIMIENTOS Y BORDILLOS</t>
  </si>
  <si>
    <t>Piso de gravilla</t>
  </si>
  <si>
    <t>Recubrimiento de piedra del lugar e=0.05cm</t>
  </si>
  <si>
    <t>Bordillos de piedra del lugar</t>
  </si>
  <si>
    <t>Bancas de concreto, incluye cimentación</t>
  </si>
  <si>
    <t>Señaletica informativa</t>
  </si>
  <si>
    <t>Bolardos de piedra</t>
  </si>
  <si>
    <t>OBRAS PRELIMINARES PAISAJISMO</t>
  </si>
  <si>
    <t>Mejoramiento de suelo con tierra de chacra</t>
  </si>
  <si>
    <t>Ubicación y delimitación de zona de plantación</t>
  </si>
  <si>
    <t>Despedregado y rastrillado del terreno con medios manuales</t>
  </si>
  <si>
    <t>INSTALACIÓN DE PLANTONES (incluye colocación de sustrato, tierra del lugar, tutores y excavación)</t>
  </si>
  <si>
    <t>Suministro e instalación de Prosopis pallida kunth algarrobo (0.80 a 1.50m)</t>
  </si>
  <si>
    <t>Suministro e instalación de Acacia macracantha faique (0.80 a 1.50m)</t>
  </si>
  <si>
    <t>Suministro e instalación de Tessaria integrifolia ruiz &amp; pav pajarro bobo (0.80 a 1.50m)</t>
  </si>
  <si>
    <t>Suministro e instalación de Encelia canescen girasol silvestre (0.20m a 0.30m)</t>
  </si>
  <si>
    <t>INSTALACIÓN DE ALCORQUES</t>
  </si>
  <si>
    <t>Alcorques de piedra de canto rodado para arboles</t>
  </si>
  <si>
    <t>RIEGO DE ESPECIES 03 MESES ( instalacion+establecimiento)</t>
  </si>
  <si>
    <t>Alquileres mensuales de cisternas de 20m3 para riego por inundacion</t>
  </si>
  <si>
    <t>MANTENIMIENTO PREVENTIVO PARA ESTABLECIMIENTO DE ESPECIE (03 meses)</t>
  </si>
  <si>
    <t>Mantenimiento de especies y personal de riego</t>
  </si>
  <si>
    <t>Mantenimiento de campamentos</t>
  </si>
  <si>
    <t>Colocación de protección para geotextil</t>
  </si>
  <si>
    <t>Habilitación de acceso temporal en cauce de río (Inc. Instalación y Retiro de alcantarilla)</t>
  </si>
  <si>
    <t>Suministro, transporte e instalación de alcantarillas HDPE corrugada DN 375 mm, para cruce sobre canal</t>
  </si>
  <si>
    <t>Suministro, transporte e instalación de alcantarillas HDPE corrugada DN 450 mm, para cruce sobre canal</t>
  </si>
  <si>
    <t>Suministro, transporte e instalación de alcantarillas HDPE corrugada DN 1500 mm, para cruce sobre canal</t>
  </si>
  <si>
    <t>Suministro y colocación de mamposteria de piedra en baden, para cruce sobre canal</t>
  </si>
  <si>
    <t>Colocación de roca al volteo</t>
  </si>
  <si>
    <t>Carguío de roca rechazada</t>
  </si>
  <si>
    <t>Suministro y colocación de enrocado con mortero (70% enrocado+ 30% mortero f´c=175 kg/cm2)</t>
  </si>
  <si>
    <t>Suministro y colocación de colchón caja plastificada de 5.0x2.0x0.30 m (Malla 10x12 cm. Dext=3.7mm)</t>
  </si>
  <si>
    <t>Suministro y colocación gavión caja plastificada de 5.0x1.0x1.5 m (Malla 10x12 cm. Dext=3.7mm)</t>
  </si>
  <si>
    <t>Suministro y colocación gavión caja plastificada de 5.0x1.0x0.5 m (Malla 10x12 cm. Dext=3.7mm)</t>
  </si>
  <si>
    <t>DESCOLMATACIÓN DE CAUCE DE RÍO - SECTOR 3</t>
  </si>
  <si>
    <t>Excavación en material común saturado</t>
  </si>
  <si>
    <t>Transporte de material común saturado excedente a DME, d≤1km</t>
  </si>
  <si>
    <t>Transporte de material común saturado excedente a DME, d&gt;1km</t>
  </si>
  <si>
    <t>Entibados para prevención del desprendimiento de tierras</t>
  </si>
  <si>
    <t>ENCAUZAMIENTO DE RÍO - SECTOR 6</t>
  </si>
  <si>
    <t>MOVIMIENTO DE TIERRAS PARA DIQUE LONGITUDINALES - SECTOR 6</t>
  </si>
  <si>
    <t>ENROCADO DE PROTECCIÓN - SECTOR 6</t>
  </si>
  <si>
    <t>ENCAUZAMIENTO DE RÍO - SECTOR 7</t>
  </si>
  <si>
    <t>MOVIMIENTO DE TIERRAS PARA DIQUE LONGITUDINALES - SECTOR 7</t>
  </si>
  <si>
    <t>ENROCADO DE PROTECCIÓN - SECTOR 7</t>
  </si>
  <si>
    <t>REMOCION DE ENROCADO DE DIQUES EN MAL ESTADO - SECTOR 7</t>
  </si>
  <si>
    <t>ESTRUCTURA DE CAPTACIÓN LATERAL</t>
  </si>
  <si>
    <t>Material de filtro piedra zarandeada (Ø 3" - 10")</t>
  </si>
  <si>
    <t>Suministro y colocación de concreto estructural premezclado f´c=280 kg/cm2 en 2da fase</t>
  </si>
  <si>
    <t>Desvío provisional - tubería HPDE D=1200mm</t>
  </si>
  <si>
    <t>Suministro, habilitación e instalación de compuerta plana mural de 800 x 800 mm</t>
  </si>
  <si>
    <t>Suministro, habilitación e instalación de compuerta plana mural de 950 x 950 mm</t>
  </si>
  <si>
    <t>Suministro, habilitación e instalación de compuerta plana mural de 1400 x 1400 mm</t>
  </si>
  <si>
    <t>Suministro, habilitación e instalación de Tubería HDPE corrugado DN 600 mm</t>
  </si>
  <si>
    <t>Suministro, habilitación e instalación de Tubería HDPE corrugado DN 750 mm</t>
  </si>
  <si>
    <t>Suministro, habilitación e instalación de rejilla métalica de B=1.20 m x h=1.35 m</t>
  </si>
  <si>
    <t>Suministro, habilitación e instalación de rejilla métalica de B=1.35 m x h=1.35 m</t>
  </si>
  <si>
    <t>Suministro, habilitación e instalación de rejilla métalica de B=1.80 m x h=2.12 m</t>
  </si>
  <si>
    <t>Suministro, habilitación e instalación de rejilla métalica de B=2.10 m x h=1.21 m</t>
  </si>
  <si>
    <t>Suministro, habilitación e instalación de rejilla métalica de B=8.30 m x h=1.78 m</t>
  </si>
  <si>
    <t>Suministro, habilitación e instalación de rejilla métalica de B=2.20m x H= 2.40m</t>
  </si>
  <si>
    <t>Suministro, habilitación e instalación de rejilla métalica de B=2.20m x H= 2.45m</t>
  </si>
  <si>
    <t>Suministro, habilitación e instalación de compuerta tipo ARMCO Modelo 10, Izaje CPE-2, B=1500 x h=800mm</t>
  </si>
  <si>
    <t>Suministro y Colocación de Tubería de aereación Ø4" PVC</t>
  </si>
  <si>
    <t>Junta de dilatación para canales y sifones de concreto</t>
  </si>
  <si>
    <t>Junta de contracción para canales de concreto</t>
  </si>
  <si>
    <t xml:space="preserve">Suministro, habilitación e instalación de compuerta antiretorno tipo clapeta  de DN 200 mm </t>
  </si>
  <si>
    <t>Suministro, habilitación e instalación de Tubería HDPE corrugado DN 200 mm</t>
  </si>
  <si>
    <t>Suministro, habilitación e instalación de rejilla métalica de B=5.76 m x H=1.70 m</t>
  </si>
  <si>
    <t>Suministro, habilitación e instalación de rejilla métalica de B=5.76 m x H=1.68 m</t>
  </si>
  <si>
    <t>Suministro, habilitación e instalación de rejilla métalica de B=1.80 m x H=1.98 m</t>
  </si>
  <si>
    <t>Suministro, habilitación e instalación de rejilla métalica de B=1.80 m x H=2.29 m</t>
  </si>
  <si>
    <t>Suministro, habilitación e instalación de compuerta tipo ARMCO Modelo 10, Izaje CPE-2, B=1800 x h=1800mm</t>
  </si>
  <si>
    <t>Excavación para mejoramiento de suelo con tierra vegetal</t>
  </si>
  <si>
    <t>Piso tierra apisonada (h:0.30cm)</t>
  </si>
  <si>
    <t>MOBILIARIOS, BARANDAS Y ESCALERAS</t>
  </si>
  <si>
    <t>ESTRUCTURA DE CONCRETO ARMADO PARA ESCALERA, MOBILIARIO Y JARDINERAS</t>
  </si>
  <si>
    <t>EMBOQUILLADO DE PIEDRA Y ANCLAJES QUÍMICOS PARA ESTRUCTURA DE ESCALERA, MOBILIARIO Y JARDINERAS</t>
  </si>
  <si>
    <t>Baranda de madera eucalipto con soga, incluye anclaje sobre estructura de madera</t>
  </si>
  <si>
    <t>Postes de iluminación, incluye luminaria y cimentación</t>
  </si>
  <si>
    <t>Suministro, habilitación y colocación de geotextil tejido</t>
  </si>
  <si>
    <t>Trazado, marcación y estacado</t>
  </si>
  <si>
    <t>Retiro de desmonte y residuos solidos</t>
  </si>
  <si>
    <t>Suministro e instalación de Senna multiglandulosa mutuy (0.60 a 0.80m)</t>
  </si>
  <si>
    <t>Suministro e instalación de Wedelia tribolata wedelia (0.15m)</t>
  </si>
  <si>
    <t>Página 3 de 3</t>
  </si>
  <si>
    <t>PY 03 - PQT 06 - Río Chicama - Tramo 01: Descolmatación y Encauzamiento 45+000 - 64+022</t>
  </si>
  <si>
    <t>PLANILLA DE GASTOS GENERALES - GESTIÓN</t>
  </si>
  <si>
    <t>Instrucciones para el llenado de la planilla: El Postor deberá llenar cada concepto de acuerdo a su estructura, considerando su personal clave, personal administrativo, personal indirecto de todas las áreas y los gastos no contemplados en el costo directo de suministro y construcción, incluidos gastos financieros, seguros, fianzas, etc. La planilla a continuación puede modificarse de acuerdo a las premisas que el Postor considere necesarias, las mismas que deben estar específicadas por área y con unidad de medida mensual o en porcentaje para el caso de gastos financieros. Se sugiere evitar costos globales y verificar que los gastos generales no dupliquen gastos considerados en la planilla de costo directo.</t>
  </si>
  <si>
    <t>GASTOS VARIABLES</t>
  </si>
  <si>
    <t>COSTO DIRECTO</t>
  </si>
  <si>
    <t>GASTOS DE DIRECCION Y ADMINISTRACION DEL PROYECTO</t>
  </si>
  <si>
    <t>Personas</t>
  </si>
  <si>
    <t>% incidencia</t>
  </si>
  <si>
    <t>Tiempo (mes)</t>
  </si>
  <si>
    <t>Costo mensual (S/)</t>
  </si>
  <si>
    <t>Costo parcial (S/)</t>
  </si>
  <si>
    <t>Gerente de obra/Ingeniero Residente de obra</t>
  </si>
  <si>
    <t>Administrador de Contrato (Abogado)</t>
  </si>
  <si>
    <t>Administrador de Obra</t>
  </si>
  <si>
    <t>Jefe de Oficina Técnica</t>
  </si>
  <si>
    <t>Beneficios sociales</t>
  </si>
  <si>
    <t>glb</t>
  </si>
  <si>
    <t>Alimentación y alojamiento Staff</t>
  </si>
  <si>
    <t>pers *mes</t>
  </si>
  <si>
    <t>Viajes avión staff</t>
  </si>
  <si>
    <t xml:space="preserve">Camionetas </t>
  </si>
  <si>
    <t>Combustible vehículos para personal</t>
  </si>
  <si>
    <t xml:space="preserve">Compra de agua </t>
  </si>
  <si>
    <t>Compra de material de oficina</t>
  </si>
  <si>
    <t>Equipo de computo</t>
  </si>
  <si>
    <t>Examenes medicos ocupacionales</t>
  </si>
  <si>
    <t>SUB TOTAL S/</t>
  </si>
  <si>
    <t>GASTOS DE OPERACIÓN - CONSTRUCCIÓN</t>
  </si>
  <si>
    <t>Jefe de Frente</t>
  </si>
  <si>
    <t>Supervisor Mov. Tierras (Turno Noche)</t>
  </si>
  <si>
    <t>Control Documentario</t>
  </si>
  <si>
    <t>Ingeniero Hidraulico</t>
  </si>
  <si>
    <t>Ingeniero Control de Costos y Valorizaciones</t>
  </si>
  <si>
    <t>Ingeniero Planeamiento</t>
  </si>
  <si>
    <t>Cadista</t>
  </si>
  <si>
    <t>Topografo</t>
  </si>
  <si>
    <t>Ayudante de Topografia</t>
  </si>
  <si>
    <t>Asistente de Administracion - Planillas</t>
  </si>
  <si>
    <t>Asistente de Administracion - Servicios Terceros</t>
  </si>
  <si>
    <t>Asistente Social</t>
  </si>
  <si>
    <t>Almacenero</t>
  </si>
  <si>
    <t>Ayudante de Almacenero</t>
  </si>
  <si>
    <t>Personal Vigilante (Guardiania)</t>
  </si>
  <si>
    <t>Conductores (Camioneta)</t>
  </si>
  <si>
    <t>Conductores (Coaster)</t>
  </si>
  <si>
    <t>Alimentación y alojamiento asistentes</t>
  </si>
  <si>
    <t>Viajes asistentes</t>
  </si>
  <si>
    <t>Coaster</t>
  </si>
  <si>
    <t>Combustible Coaster</t>
  </si>
  <si>
    <t>Compra de agua de mesa</t>
  </si>
  <si>
    <t>Compra de EPP´s de personal indirecto (MOI)</t>
  </si>
  <si>
    <t>Examen medico de personal indirecto (MOI)</t>
  </si>
  <si>
    <t>Examen medico de personal directo (MOD)</t>
  </si>
  <si>
    <t>GASTOS DE OPERACIÓN - SEGURIDAD, SALUD OCUPACIONAL Y MEDIO AMBIENTE</t>
  </si>
  <si>
    <t>Jefe de SSOMA</t>
  </si>
  <si>
    <t>Ingeniero de Seguridad</t>
  </si>
  <si>
    <t>Monitor de Seguridad</t>
  </si>
  <si>
    <t>Combustible camionetas</t>
  </si>
  <si>
    <t>Gastos de Gestión de residuos</t>
  </si>
  <si>
    <t>Compra de material de seguridad colectiva</t>
  </si>
  <si>
    <t>GASTOS DE OPERACIÓN - CONTROL DE CALIDAD</t>
  </si>
  <si>
    <t>Ingeniero Supervisor QC</t>
  </si>
  <si>
    <t>Laboratorista</t>
  </si>
  <si>
    <t>Ayudante de Laboratorio</t>
  </si>
  <si>
    <t>GASTOS DE OPERACIÓN - MANTENIMIENTO DE EQUIPOS</t>
  </si>
  <si>
    <t>Jefe/Responsable de Mantenimiento</t>
  </si>
  <si>
    <t>Mecanico</t>
  </si>
  <si>
    <t>Electricista</t>
  </si>
  <si>
    <t>Llantero</t>
  </si>
  <si>
    <t>Ayudante Mecanico</t>
  </si>
  <si>
    <t>GASTOS GENERALES DE OFICINA CENTRAL/MATRIZ</t>
  </si>
  <si>
    <t>Gerente General</t>
  </si>
  <si>
    <t>Gerente Tecnico</t>
  </si>
  <si>
    <t>Oficina principal - Recursos Humanos</t>
  </si>
  <si>
    <t>Contador</t>
  </si>
  <si>
    <t>GASTOS FINANCIEROS</t>
  </si>
  <si>
    <t>Plazo</t>
  </si>
  <si>
    <t>% Tasa</t>
  </si>
  <si>
    <t>Costo de Obra (S/.)</t>
  </si>
  <si>
    <t>Carta Fianza por Fiel Cumplimiento</t>
  </si>
  <si>
    <t>Carta Fianza por Adelanto Directo</t>
  </si>
  <si>
    <t>Seguro Contra todo riesgo</t>
  </si>
  <si>
    <t>TOTAL GASTOS GENERALES S/</t>
  </si>
  <si>
    <t xml:space="preserve">Alimentación y alojamiento </t>
  </si>
  <si>
    <t>Jefe de Control de Calidad</t>
  </si>
  <si>
    <t>Camioneta</t>
  </si>
  <si>
    <t>Combustible Camioneta</t>
  </si>
  <si>
    <t>Compra de EPP´s de personal directo (MOD)</t>
  </si>
  <si>
    <t>Alimentación y alojamiento de personal directo (MOD)</t>
  </si>
  <si>
    <t>Seguro contra todo riesgo para equipos (TREC)</t>
  </si>
  <si>
    <t>[SUBCONTRATACIÓN DE OBRA DEL PROYECTO 03 – PAQUETE 06 – TRAMO 1: 45+000 – 64+430 - RÍO CHICAMA]</t>
  </si>
  <si>
    <t>[06]</t>
  </si>
  <si>
    <t>[RÍO CHICAMA]</t>
  </si>
  <si>
    <t>ALTAVISTA INVERSIONES GLOBALES S.A.C.</t>
  </si>
  <si>
    <t>19 de Julio del 2024</t>
  </si>
  <si>
    <t xml:space="preserve">Viajes avión </t>
  </si>
  <si>
    <t>Compra de radios base y equipos de comunicación</t>
  </si>
  <si>
    <t>Viajes avión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</si>
</sst>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 #,##0.00_-;_-* &quot;-&quot;??_-;_-@_-"/>
    <numFmt numFmtId="165" formatCode="_ * #,##0.00_ ;_ * \-#,##0.00_ ;_ * &quot;-&quot;??_ ;_ @_ "/>
    <numFmt numFmtId="166" formatCode="0.00."/>
    <numFmt numFmtId="167" formatCode="0.00.00."/>
    <numFmt numFmtId="168" formatCode="0.00.00.00."/>
    <numFmt numFmtId="169" formatCode="0.00000%"/>
    <numFmt numFmtId="170" formatCode="0.0000%"/>
    <numFmt numFmtId="171" formatCode="&quot;S.&quot;\ #,##0.00_);\(&quot;S.&quot;\ #,##0.00\)"/>
    <numFmt numFmtId="172" formatCode="&quot;S.&quot;\ #,##0.00"/>
  </numFmts>
  <fonts count="32"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b/>
      <sz val="11"/>
      <name val="Calibri"/>
      <family val="2"/>
      <scheme val="minor"/>
    </font>
    <font>
      <sz val="11"/>
      <color theme="1"/>
      <name val="Calibri"/>
      <family val="2"/>
      <scheme val="minor"/>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b/>
      <sz val="11"/>
      <color rgb="FFFF0000"/>
      <name val="Calibri"/>
      <family val="2"/>
      <scheme val="minor"/>
    </font>
    <font>
      <b/>
      <sz val="14"/>
      <name val="Arial"/>
      <family val="2"/>
    </font>
    <font>
      <b/>
      <sz val="8"/>
      <name val="Arial"/>
      <family val="2"/>
    </font>
    <font>
      <b/>
      <sz val="11"/>
      <color theme="4"/>
      <name val="Calibri"/>
      <family val="2"/>
      <scheme val="minor"/>
    </font>
    <font>
      <sz val="11"/>
      <color theme="4"/>
      <name val="Calibri"/>
      <family val="2"/>
      <scheme val="minor"/>
    </font>
    <font>
      <b/>
      <sz val="9"/>
      <color theme="1"/>
      <name val="Calibri"/>
      <family val="2"/>
      <scheme val="minor"/>
    </font>
    <font>
      <b/>
      <sz val="14"/>
      <color theme="1"/>
      <name val="Calibri"/>
      <family val="2"/>
      <scheme val="minor"/>
    </font>
    <font>
      <sz val="9"/>
      <color theme="1"/>
      <name val="Calibri"/>
      <family val="2"/>
      <scheme val="minor"/>
    </font>
    <font>
      <b/>
      <sz val="9"/>
      <name val="Arial"/>
      <family val="2"/>
    </font>
    <font>
      <sz val="9"/>
      <name val="Arial"/>
      <family val="2"/>
    </font>
    <font>
      <sz val="9"/>
      <name val="Calibri"/>
      <family val="2"/>
      <scheme val="minor"/>
    </font>
    <font>
      <sz val="10"/>
      <name val="Calibri"/>
      <family val="2"/>
      <scheme val="minor"/>
    </font>
    <font>
      <b/>
      <sz val="9"/>
      <color indexed="8"/>
      <name val="Calibri"/>
      <family val="2"/>
      <scheme val="minor"/>
    </font>
    <font>
      <b/>
      <u/>
      <sz val="9"/>
      <color indexed="8"/>
      <name val="Calibri"/>
      <family val="2"/>
      <scheme val="minor"/>
    </font>
    <font>
      <b/>
      <sz val="9"/>
      <name val="Calibri"/>
      <family val="2"/>
      <scheme val="minor"/>
    </font>
    <font>
      <sz val="9"/>
      <color indexed="8"/>
      <name val="Calibri"/>
      <family val="2"/>
      <scheme val="minor"/>
    </font>
    <font>
      <sz val="11"/>
      <color indexed="8"/>
      <name val="Calibri"/>
      <family val="2"/>
    </font>
    <font>
      <b/>
      <sz val="8"/>
      <color indexed="8"/>
      <name val="Calibri"/>
      <family val="2"/>
      <scheme val="minor"/>
    </font>
    <font>
      <b/>
      <sz val="8"/>
      <name val="Calibri"/>
      <family val="2"/>
      <scheme val="minor"/>
    </font>
    <font>
      <b/>
      <u/>
      <sz val="11"/>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DDEBF7"/>
        <bgColor indexed="64"/>
      </patternFill>
    </fill>
    <fill>
      <patternFill patternType="solid">
        <fgColor rgb="FF0033CC"/>
        <bgColor indexed="64"/>
      </patternFill>
    </fill>
    <fill>
      <patternFill patternType="solid">
        <fgColor theme="0"/>
        <bgColor indexed="64"/>
      </patternFill>
    </fill>
  </fills>
  <borders count="26">
    <border>
      <left/>
      <right/>
      <top/>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bottom style="hair">
        <color auto="1"/>
      </bottom>
      <diagonal/>
    </border>
    <border>
      <left/>
      <right/>
      <top style="thin">
        <color auto="1"/>
      </top>
      <bottom style="thin">
        <color auto="1"/>
      </bottom>
      <diagonal/>
    </border>
    <border>
      <left style="thin">
        <color auto="1"/>
      </left>
      <right style="thin">
        <color auto="1"/>
      </right>
      <top style="hair">
        <color auto="1"/>
      </top>
      <bottom/>
      <diagonal/>
    </border>
  </borders>
  <cellStyleXfs count="5">
    <xf numFmtId="0" fontId="0" fillId="0" borderId="0"/>
    <xf numFmtId="0" fontId="4" fillId="0" borderId="0"/>
    <xf numFmtId="164" fontId="6" fillId="0" borderId="0" applyFont="0" applyFill="0" applyBorder="0" applyAlignment="0" applyProtection="0"/>
    <xf numFmtId="9" fontId="6" fillId="0" borderId="0" applyFont="0" applyFill="0" applyBorder="0" applyAlignment="0" applyProtection="0"/>
    <xf numFmtId="0" fontId="28" fillId="0" borderId="0"/>
  </cellStyleXfs>
  <cellXfs count="256">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165" fontId="2" fillId="0" borderId="0" xfId="0" applyNumberFormat="1" applyFont="1"/>
    <xf numFmtId="0" fontId="7"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8" fillId="0" borderId="0" xfId="0" applyFont="1" applyAlignment="1">
      <alignment vertical="center" wrapText="1"/>
    </xf>
    <xf numFmtId="0" fontId="8" fillId="0" borderId="0" xfId="0" applyFont="1" applyAlignment="1">
      <alignment vertical="center"/>
    </xf>
    <xf numFmtId="0" fontId="2" fillId="0" borderId="0" xfId="0" applyFont="1" applyAlignment="1">
      <alignment vertical="center"/>
    </xf>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10" fontId="0" fillId="0" borderId="0" xfId="3" applyNumberFormat="1" applyFont="1" applyBorder="1" applyAlignment="1">
      <alignment horizontal="center"/>
    </xf>
    <xf numFmtId="0" fontId="0" fillId="0" borderId="12" xfId="0" applyBorder="1"/>
    <xf numFmtId="0" fontId="0" fillId="0" borderId="13" xfId="0" applyBorder="1"/>
    <xf numFmtId="0" fontId="0" fillId="0" borderId="14" xfId="0" applyBorder="1"/>
    <xf numFmtId="0" fontId="12" fillId="0" borderId="0" xfId="0" applyFont="1"/>
    <xf numFmtId="0" fontId="8" fillId="0" borderId="0" xfId="0" applyFont="1" applyAlignment="1">
      <alignment horizontal="center" vertical="center" wrapText="1"/>
    </xf>
    <xf numFmtId="4" fontId="3" fillId="0" borderId="1" xfId="2" applyNumberFormat="1" applyFont="1" applyFill="1" applyBorder="1" applyAlignment="1">
      <alignment horizontal="center" vertical="center"/>
    </xf>
    <xf numFmtId="4" fontId="0" fillId="0" borderId="0" xfId="0" applyNumberFormat="1" applyAlignment="1">
      <alignment horizontal="center"/>
    </xf>
    <xf numFmtId="0" fontId="0" fillId="0" borderId="10" xfId="0" applyBorder="1" applyAlignment="1">
      <alignment horizontal="right"/>
    </xf>
    <xf numFmtId="165" fontId="2" fillId="4" borderId="0" xfId="0" applyNumberFormat="1" applyFont="1" applyFill="1"/>
    <xf numFmtId="165" fontId="0" fillId="4" borderId="0" xfId="0" applyNumberFormat="1" applyFill="1"/>
    <xf numFmtId="0" fontId="2" fillId="0" borderId="0" xfId="0" applyFont="1" applyAlignment="1">
      <alignment horizontal="left" vertical="center"/>
    </xf>
    <xf numFmtId="0" fontId="15" fillId="0" borderId="0" xfId="0" applyFont="1" applyAlignment="1">
      <alignment vertical="center"/>
    </xf>
    <xf numFmtId="0" fontId="0" fillId="0" borderId="0" xfId="0" applyAlignment="1">
      <alignment horizontal="left" vertical="center"/>
    </xf>
    <xf numFmtId="0" fontId="16" fillId="0" borderId="0" xfId="0" applyFont="1" applyAlignment="1">
      <alignment vertical="center"/>
    </xf>
    <xf numFmtId="0" fontId="7" fillId="0" borderId="0" xfId="0" applyFont="1" applyAlignment="1">
      <alignment horizontal="center" vertical="center" wrapText="1"/>
    </xf>
    <xf numFmtId="0" fontId="0" fillId="0" borderId="0" xfId="0" applyAlignment="1">
      <alignment vertical="center"/>
    </xf>
    <xf numFmtId="10" fontId="0" fillId="0" borderId="0" xfId="3" applyNumberFormat="1" applyFont="1" applyFill="1" applyBorder="1" applyAlignment="1">
      <alignment horizontal="center"/>
    </xf>
    <xf numFmtId="0" fontId="5" fillId="8" borderId="15" xfId="0" applyFont="1" applyFill="1" applyBorder="1" applyAlignment="1">
      <alignment horizontal="center" vertical="center" wrapText="1"/>
    </xf>
    <xf numFmtId="0" fontId="5" fillId="8" borderId="15" xfId="0" applyFont="1" applyFill="1" applyBorder="1" applyAlignment="1">
      <alignment horizontal="center" vertical="center"/>
    </xf>
    <xf numFmtId="4" fontId="5" fillId="8" borderId="15" xfId="0" applyNumberFormat="1" applyFont="1" applyFill="1" applyBorder="1" applyAlignment="1">
      <alignment horizontal="center" vertical="center"/>
    </xf>
    <xf numFmtId="0" fontId="5" fillId="8" borderId="22" xfId="0" applyFont="1" applyFill="1" applyBorder="1" applyAlignment="1">
      <alignment horizontal="center" vertical="center" wrapText="1"/>
    </xf>
    <xf numFmtId="0" fontId="5" fillId="0" borderId="1" xfId="0" applyFont="1" applyBorder="1" applyAlignment="1">
      <alignment vertical="center" wrapText="1"/>
    </xf>
    <xf numFmtId="167" fontId="3" fillId="0" borderId="1" xfId="0" applyNumberFormat="1" applyFont="1" applyBorder="1" applyAlignment="1">
      <alignment horizontal="left" vertical="center" indent="2"/>
    </xf>
    <xf numFmtId="0" fontId="3" fillId="0" borderId="1" xfId="0" applyFont="1" applyBorder="1" applyAlignment="1">
      <alignment horizontal="center" vertical="center"/>
    </xf>
    <xf numFmtId="166" fontId="2" fillId="0" borderId="1" xfId="0" applyNumberFormat="1" applyFont="1" applyBorder="1" applyAlignment="1">
      <alignment horizontal="left" vertical="center" indent="1"/>
    </xf>
    <xf numFmtId="166" fontId="2" fillId="0" borderId="23" xfId="0" applyNumberFormat="1" applyFont="1" applyBorder="1" applyAlignment="1">
      <alignment horizontal="left" vertical="center" indent="2"/>
    </xf>
    <xf numFmtId="0" fontId="0" fillId="0" borderId="23" xfId="0" applyBorder="1" applyAlignment="1">
      <alignment horizontal="center" vertical="center"/>
    </xf>
    <xf numFmtId="4" fontId="0" fillId="0" borderId="23" xfId="2" applyNumberFormat="1" applyFont="1" applyBorder="1" applyAlignment="1">
      <alignment horizontal="center" vertical="center"/>
    </xf>
    <xf numFmtId="167" fontId="3" fillId="0" borderId="1" xfId="0" applyNumberFormat="1" applyFont="1" applyBorder="1" applyAlignment="1">
      <alignment horizontal="left" vertical="center" indent="3"/>
    </xf>
    <xf numFmtId="4" fontId="0" fillId="0" borderId="23" xfId="2" applyNumberFormat="1" applyFont="1" applyFill="1" applyBorder="1" applyAlignment="1">
      <alignment horizontal="center" vertical="center"/>
    </xf>
    <xf numFmtId="166" fontId="0" fillId="0" borderId="1" xfId="0" applyNumberFormat="1" applyBorder="1" applyAlignment="1">
      <alignment horizontal="left" vertical="center" indent="2"/>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23" xfId="0" applyFont="1" applyBorder="1" applyAlignment="1">
      <alignment horizontal="center" vertical="center"/>
    </xf>
    <xf numFmtId="4" fontId="3" fillId="0" borderId="23" xfId="2" applyNumberFormat="1" applyFont="1" applyFill="1" applyBorder="1" applyAlignment="1">
      <alignment horizontal="center" vertical="center"/>
    </xf>
    <xf numFmtId="167" fontId="3" fillId="0" borderId="23" xfId="0" applyNumberFormat="1" applyFont="1" applyBorder="1" applyAlignment="1">
      <alignment horizontal="left" vertical="center" indent="3"/>
    </xf>
    <xf numFmtId="166" fontId="5" fillId="9" borderId="1" xfId="0" applyNumberFormat="1" applyFont="1" applyFill="1" applyBorder="1" applyAlignment="1">
      <alignment horizontal="left" vertical="center" indent="1"/>
    </xf>
    <xf numFmtId="0" fontId="5" fillId="9" borderId="1" xfId="0" applyFont="1" applyFill="1" applyBorder="1" applyAlignment="1">
      <alignment horizontal="left" vertical="center" wrapText="1"/>
    </xf>
    <xf numFmtId="0" fontId="0" fillId="9" borderId="1" xfId="0" applyFill="1" applyBorder="1" applyAlignment="1">
      <alignment horizontal="center" vertical="center"/>
    </xf>
    <xf numFmtId="4" fontId="0" fillId="9" borderId="1" xfId="2" applyNumberFormat="1" applyFont="1" applyFill="1" applyBorder="1" applyAlignment="1">
      <alignment horizontal="center" vertical="center"/>
    </xf>
    <xf numFmtId="4" fontId="0" fillId="0" borderId="0" xfId="0" applyNumberFormat="1"/>
    <xf numFmtId="0" fontId="19" fillId="0" borderId="0" xfId="0" applyFont="1" applyAlignment="1">
      <alignment horizontal="left" vertical="center"/>
    </xf>
    <xf numFmtId="0" fontId="22" fillId="0" borderId="0" xfId="0" applyFont="1" applyAlignment="1">
      <alignment vertical="center"/>
    </xf>
    <xf numFmtId="0" fontId="20" fillId="0" borderId="0" xfId="0" applyFont="1" applyAlignment="1">
      <alignment horizontal="center" vertical="center" wrapText="1"/>
    </xf>
    <xf numFmtId="0" fontId="19" fillId="0" borderId="0" xfId="0" applyFont="1" applyAlignment="1">
      <alignment horizontal="left"/>
    </xf>
    <xf numFmtId="0" fontId="20" fillId="0" borderId="0" xfId="0" applyFont="1" applyAlignment="1">
      <alignment horizontal="center" vertical="center"/>
    </xf>
    <xf numFmtId="0" fontId="20" fillId="0" borderId="0" xfId="0" applyFont="1" applyAlignment="1">
      <alignment vertical="center"/>
    </xf>
    <xf numFmtId="0" fontId="23" fillId="0" borderId="0" xfId="0" applyFont="1" applyAlignment="1">
      <alignment vertical="center"/>
    </xf>
    <xf numFmtId="0" fontId="5" fillId="0" borderId="0" xfId="0" applyFont="1" applyAlignment="1">
      <alignment vertical="center"/>
    </xf>
    <xf numFmtId="0" fontId="21" fillId="0" borderId="0" xfId="0" applyFont="1" applyAlignment="1">
      <alignment vertical="center"/>
    </xf>
    <xf numFmtId="0" fontId="19" fillId="0" borderId="0" xfId="0" applyFont="1"/>
    <xf numFmtId="0" fontId="19" fillId="0" borderId="0" xfId="0" applyFont="1" applyAlignment="1">
      <alignment horizontal="center"/>
    </xf>
    <xf numFmtId="0" fontId="11" fillId="0" borderId="0" xfId="0" applyFont="1" applyAlignment="1">
      <alignment horizontal="left"/>
    </xf>
    <xf numFmtId="0" fontId="11" fillId="0" borderId="0" xfId="0" applyFont="1"/>
    <xf numFmtId="0" fontId="24" fillId="0" borderId="0" xfId="0" applyFont="1" applyAlignment="1">
      <alignment horizontal="left" vertical="center"/>
    </xf>
    <xf numFmtId="0" fontId="25" fillId="0" borderId="0" xfId="0" applyFont="1" applyAlignment="1">
      <alignment horizontal="left" vertical="center"/>
    </xf>
    <xf numFmtId="0" fontId="26" fillId="8" borderId="2" xfId="0" applyFont="1" applyFill="1" applyBorder="1" applyAlignment="1">
      <alignment horizontal="center" vertical="center" wrapText="1"/>
    </xf>
    <xf numFmtId="164" fontId="26" fillId="8" borderId="2" xfId="0" applyNumberFormat="1" applyFont="1" applyFill="1" applyBorder="1" applyAlignment="1">
      <alignment horizontal="center" vertical="center" wrapText="1"/>
    </xf>
    <xf numFmtId="169" fontId="26" fillId="0" borderId="0" xfId="0" applyNumberFormat="1" applyFont="1" applyAlignment="1">
      <alignment vertical="center"/>
    </xf>
    <xf numFmtId="0" fontId="26" fillId="0" borderId="0" xfId="0" applyFont="1" applyAlignment="1">
      <alignment vertical="center"/>
    </xf>
    <xf numFmtId="0" fontId="22" fillId="0" borderId="0" xfId="0" applyFont="1" applyAlignment="1">
      <alignment horizontal="left"/>
    </xf>
    <xf numFmtId="0" fontId="22" fillId="0" borderId="0" xfId="0" applyFont="1"/>
    <xf numFmtId="4" fontId="27" fillId="0" borderId="2" xfId="0" applyNumberFormat="1" applyFont="1" applyBorder="1" applyAlignment="1">
      <alignment horizontal="center" vertical="center"/>
    </xf>
    <xf numFmtId="0" fontId="27" fillId="0" borderId="2" xfId="0" applyFont="1" applyBorder="1" applyAlignment="1">
      <alignment horizontal="center" vertical="center"/>
    </xf>
    <xf numFmtId="10" fontId="22" fillId="0" borderId="2" xfId="0" applyNumberFormat="1" applyFont="1" applyBorder="1" applyAlignment="1">
      <alignment horizontal="center" vertical="center"/>
    </xf>
    <xf numFmtId="4" fontId="22" fillId="0" borderId="2" xfId="0" applyNumberFormat="1" applyFont="1" applyBorder="1" applyAlignment="1">
      <alignment horizontal="center" vertical="center"/>
    </xf>
    <xf numFmtId="4" fontId="22" fillId="0" borderId="2" xfId="0" applyNumberFormat="1" applyFont="1" applyBorder="1" applyAlignment="1">
      <alignment horizontal="right" vertical="center"/>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22" fillId="0" borderId="2" xfId="0" applyFont="1" applyBorder="1" applyAlignment="1">
      <alignment horizontal="center" vertical="center"/>
    </xf>
    <xf numFmtId="10" fontId="22" fillId="10" borderId="2" xfId="0" applyNumberFormat="1" applyFont="1" applyFill="1" applyBorder="1" applyAlignment="1">
      <alignment horizontal="center" vertical="center"/>
    </xf>
    <xf numFmtId="4" fontId="27" fillId="0" borderId="2" xfId="0" applyNumberFormat="1" applyFont="1" applyBorder="1" applyAlignment="1">
      <alignment horizontal="right" vertical="center"/>
    </xf>
    <xf numFmtId="0" fontId="22" fillId="0" borderId="0" xfId="0" applyFont="1" applyAlignment="1">
      <alignment horizontal="left" vertical="center"/>
    </xf>
    <xf numFmtId="0" fontId="24" fillId="0" borderId="0" xfId="0" applyFont="1" applyAlignment="1">
      <alignment horizontal="center" vertical="center"/>
    </xf>
    <xf numFmtId="4" fontId="26" fillId="0" borderId="2" xfId="0" applyNumberFormat="1" applyFont="1" applyBorder="1" applyAlignment="1">
      <alignment horizontal="right" vertical="center"/>
    </xf>
    <xf numFmtId="4" fontId="27" fillId="10" borderId="2" xfId="0" applyNumberFormat="1" applyFont="1" applyFill="1" applyBorder="1" applyAlignment="1">
      <alignment horizontal="center" vertical="center"/>
    </xf>
    <xf numFmtId="0" fontId="27" fillId="10" borderId="2" xfId="0" applyFont="1" applyFill="1" applyBorder="1" applyAlignment="1">
      <alignment horizontal="center" vertical="center"/>
    </xf>
    <xf numFmtId="4" fontId="22" fillId="10" borderId="2" xfId="0" applyNumberFormat="1" applyFont="1" applyFill="1" applyBorder="1" applyAlignment="1">
      <alignment horizontal="right" vertical="center"/>
    </xf>
    <xf numFmtId="4" fontId="27" fillId="0" borderId="0" xfId="0" applyNumberFormat="1" applyFont="1" applyAlignment="1">
      <alignment horizontal="center" vertical="center"/>
    </xf>
    <xf numFmtId="0" fontId="27" fillId="0" borderId="0" xfId="0" applyFont="1" applyAlignment="1">
      <alignment horizontal="left" vertical="center"/>
    </xf>
    <xf numFmtId="0" fontId="27" fillId="0" borderId="0" xfId="0" applyFont="1" applyAlignment="1">
      <alignment horizontal="center" vertical="center"/>
    </xf>
    <xf numFmtId="10" fontId="22" fillId="0" borderId="0" xfId="0" applyNumberFormat="1" applyFont="1" applyAlignment="1">
      <alignment horizontal="center" vertical="center"/>
    </xf>
    <xf numFmtId="10" fontId="24" fillId="0" borderId="0" xfId="0" applyNumberFormat="1" applyFont="1" applyAlignment="1">
      <alignment horizontal="center" vertical="center"/>
    </xf>
    <xf numFmtId="4" fontId="26" fillId="0" borderId="0" xfId="0" applyNumberFormat="1" applyFont="1" applyAlignment="1">
      <alignment horizontal="right" vertical="center"/>
    </xf>
    <xf numFmtId="4" fontId="27" fillId="0" borderId="0" xfId="0" applyNumberFormat="1" applyFont="1" applyAlignment="1">
      <alignment horizontal="right" vertical="center"/>
    </xf>
    <xf numFmtId="4" fontId="22" fillId="0" borderId="0" xfId="0" applyNumberFormat="1" applyFont="1" applyAlignment="1">
      <alignment horizontal="right" vertical="center"/>
    </xf>
    <xf numFmtId="0" fontId="26" fillId="0" borderId="0" xfId="0" applyFont="1" applyAlignment="1">
      <alignment horizontal="left" vertical="center" wrapText="1"/>
    </xf>
    <xf numFmtId="9" fontId="24" fillId="0" borderId="0" xfId="0" applyNumberFormat="1" applyFont="1" applyAlignment="1">
      <alignment horizontal="center" vertical="center"/>
    </xf>
    <xf numFmtId="0" fontId="24" fillId="8" borderId="2" xfId="0" applyFont="1" applyFill="1" applyBorder="1" applyAlignment="1">
      <alignment horizontal="center" vertical="center" wrapText="1"/>
    </xf>
    <xf numFmtId="0" fontId="24" fillId="8" borderId="2" xfId="0" applyFont="1" applyFill="1" applyBorder="1" applyAlignment="1">
      <alignment horizontal="center" vertical="center"/>
    </xf>
    <xf numFmtId="170" fontId="27" fillId="0" borderId="2" xfId="0" applyNumberFormat="1" applyFont="1" applyBorder="1" applyAlignment="1">
      <alignment horizontal="center" vertical="center"/>
    </xf>
    <xf numFmtId="164" fontId="27" fillId="0" borderId="2" xfId="2" applyFont="1" applyBorder="1" applyAlignment="1">
      <alignment horizontal="center" vertical="center"/>
    </xf>
    <xf numFmtId="4" fontId="26" fillId="0" borderId="3" xfId="0" applyNumberFormat="1" applyFont="1" applyBorder="1" applyAlignment="1">
      <alignment horizontal="right" vertical="center"/>
    </xf>
    <xf numFmtId="171" fontId="27" fillId="0" borderId="0" xfId="4" applyNumberFormat="1" applyFont="1"/>
    <xf numFmtId="4" fontId="26" fillId="0" borderId="0" xfId="0" applyNumberFormat="1" applyFont="1" applyAlignment="1">
      <alignment horizontal="center" vertical="center"/>
    </xf>
    <xf numFmtId="4" fontId="26" fillId="8" borderId="5" xfId="0" applyNumberFormat="1" applyFont="1" applyFill="1" applyBorder="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9" fontId="29" fillId="0" borderId="0" xfId="0" applyNumberFormat="1" applyFont="1" applyAlignment="1">
      <alignment horizontal="center" vertical="center"/>
    </xf>
    <xf numFmtId="172" fontId="29" fillId="0" borderId="0" xfId="0" applyNumberFormat="1" applyFont="1" applyAlignment="1">
      <alignment horizontal="center" vertical="center"/>
    </xf>
    <xf numFmtId="4" fontId="30" fillId="0" borderId="0" xfId="0" applyNumberFormat="1" applyFont="1" applyAlignment="1">
      <alignment horizontal="center" vertical="center"/>
    </xf>
    <xf numFmtId="0" fontId="30" fillId="0" borderId="0" xfId="0" applyFont="1" applyAlignment="1">
      <alignment vertical="center"/>
    </xf>
    <xf numFmtId="10" fontId="30" fillId="0" borderId="0" xfId="3" applyNumberFormat="1" applyFont="1" applyAlignment="1">
      <alignment horizontal="center" vertical="center"/>
    </xf>
    <xf numFmtId="4" fontId="27" fillId="0" borderId="2" xfId="0" applyNumberFormat="1" applyFont="1" applyFill="1" applyBorder="1" applyAlignment="1">
      <alignment horizontal="center" vertical="center"/>
    </xf>
    <xf numFmtId="4" fontId="22" fillId="0" borderId="2"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25" xfId="0" applyFont="1" applyBorder="1" applyAlignment="1">
      <alignment horizontal="left" vertical="center" wrapText="1"/>
    </xf>
    <xf numFmtId="0" fontId="3" fillId="0" borderId="25" xfId="0" applyFont="1" applyBorder="1" applyAlignment="1">
      <alignment horizontal="center" vertical="center"/>
    </xf>
    <xf numFmtId="4" fontId="3" fillId="0" borderId="25" xfId="2" applyNumberFormat="1" applyFont="1" applyFill="1" applyBorder="1" applyAlignment="1">
      <alignment horizontal="center" vertical="center"/>
    </xf>
    <xf numFmtId="164" fontId="5" fillId="0" borderId="2" xfId="2" applyFont="1" applyBorder="1" applyAlignment="1"/>
    <xf numFmtId="0" fontId="5" fillId="4" borderId="0" xfId="0" applyFont="1" applyFill="1" applyAlignment="1">
      <alignment horizontal="left"/>
    </xf>
    <xf numFmtId="0" fontId="3" fillId="10" borderId="1" xfId="0" applyFont="1" applyFill="1" applyBorder="1" applyAlignment="1">
      <alignment horizontal="left" vertical="center" wrapText="1"/>
    </xf>
    <xf numFmtId="4" fontId="3" fillId="0" borderId="0" xfId="2" applyNumberFormat="1" applyFont="1" applyFill="1" applyBorder="1" applyAlignment="1">
      <alignment horizontal="center" vertical="center"/>
    </xf>
    <xf numFmtId="4" fontId="3" fillId="6" borderId="0" xfId="2" applyNumberFormat="1" applyFont="1" applyFill="1" applyBorder="1" applyAlignment="1">
      <alignment horizontal="center" vertical="center"/>
    </xf>
    <xf numFmtId="0" fontId="27" fillId="0" borderId="2" xfId="0" applyFont="1" applyFill="1" applyBorder="1" applyAlignment="1">
      <alignment horizontal="center" vertical="center"/>
    </xf>
    <xf numFmtId="10" fontId="22" fillId="0" borderId="2" xfId="0" applyNumberFormat="1" applyFont="1" applyFill="1" applyBorder="1" applyAlignment="1">
      <alignment horizontal="center" vertical="center"/>
    </xf>
    <xf numFmtId="4" fontId="22" fillId="0" borderId="2" xfId="0" applyNumberFormat="1" applyFont="1" applyFill="1" applyBorder="1" applyAlignment="1">
      <alignment horizontal="right" vertical="center"/>
    </xf>
    <xf numFmtId="0" fontId="22" fillId="0" borderId="2" xfId="0" applyFont="1" applyFill="1" applyBorder="1" applyAlignment="1">
      <alignment horizontal="center" vertical="center"/>
    </xf>
    <xf numFmtId="0" fontId="0" fillId="0" borderId="0" xfId="0" applyBorder="1"/>
    <xf numFmtId="0" fontId="31" fillId="0" borderId="0" xfId="0" applyFont="1" applyBorder="1" applyAlignment="1">
      <alignment horizontal="center"/>
    </xf>
    <xf numFmtId="4" fontId="27" fillId="0" borderId="2" xfId="0" applyNumberFormat="1" applyFont="1" applyFill="1" applyBorder="1" applyAlignment="1">
      <alignment horizontal="right" vertical="center"/>
    </xf>
    <xf numFmtId="0" fontId="3"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0" fillId="0" borderId="23" xfId="0" applyFill="1" applyBorder="1" applyAlignment="1">
      <alignment horizontal="center" vertical="center"/>
    </xf>
    <xf numFmtId="4" fontId="3" fillId="2" borderId="1" xfId="2" applyNumberFormat="1" applyFont="1" applyFill="1" applyBorder="1" applyAlignment="1">
      <alignment horizontal="center" vertical="center"/>
    </xf>
    <xf numFmtId="0" fontId="3" fillId="0" borderId="23" xfId="0" applyFont="1" applyFill="1" applyBorder="1" applyAlignment="1">
      <alignment horizontal="center" vertical="center"/>
    </xf>
    <xf numFmtId="14" fontId="0" fillId="4" borderId="0" xfId="0" applyNumberFormat="1" applyFill="1" applyAlignment="1">
      <alignment horizontal="left"/>
    </xf>
    <xf numFmtId="0" fontId="8" fillId="0" borderId="0" xfId="0" applyFont="1" applyAlignment="1">
      <alignment horizontal="center" vertical="center"/>
    </xf>
    <xf numFmtId="0" fontId="2" fillId="0" borderId="0" xfId="0" applyFont="1" applyAlignment="1">
      <alignment horizontal="left" vertical="center"/>
    </xf>
    <xf numFmtId="0" fontId="8" fillId="0" borderId="2" xfId="0" applyFont="1" applyBorder="1" applyAlignment="1">
      <alignment horizontal="center" vertical="center" wrapText="1"/>
    </xf>
    <xf numFmtId="4" fontId="14" fillId="0" borderId="4" xfId="0" applyNumberFormat="1" applyFont="1" applyBorder="1" applyAlignment="1">
      <alignment horizontal="center" vertical="center" wrapText="1"/>
    </xf>
    <xf numFmtId="4" fontId="14" fillId="0" borderId="5"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20"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0" fillId="0" borderId="4" xfId="0" applyBorder="1" applyAlignment="1">
      <alignment horizontal="center"/>
    </xf>
    <xf numFmtId="0" fontId="0" fillId="0" borderId="24" xfId="0" applyBorder="1" applyAlignment="1">
      <alignment horizontal="center"/>
    </xf>
    <xf numFmtId="0" fontId="0" fillId="0" borderId="5" xfId="0" applyBorder="1" applyAlignment="1">
      <alignment horizontal="center"/>
    </xf>
    <xf numFmtId="0" fontId="8" fillId="0" borderId="15"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 xfId="0" applyFont="1" applyBorder="1" applyAlignment="1">
      <alignment horizontal="center" vertical="center" wrapText="1"/>
    </xf>
    <xf numFmtId="0" fontId="16" fillId="0" borderId="0" xfId="0" applyFont="1" applyAlignment="1">
      <alignment horizontal="left" vertical="center"/>
    </xf>
    <xf numFmtId="0" fontId="17" fillId="0" borderId="0" xfId="0" applyFont="1" applyAlignment="1">
      <alignment horizontal="center" vertical="center"/>
    </xf>
    <xf numFmtId="0" fontId="0" fillId="0" borderId="0" xfId="0" applyAlignment="1">
      <alignment horizontal="left" vertical="center" wrapText="1"/>
    </xf>
    <xf numFmtId="0" fontId="16" fillId="0" borderId="0" xfId="0" applyFont="1" applyAlignment="1">
      <alignment horizontal="left"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4" fontId="11" fillId="0" borderId="4" xfId="0" applyNumberFormat="1" applyFont="1" applyBorder="1" applyAlignment="1">
      <alignment horizontal="center" vertical="center" wrapText="1"/>
    </xf>
    <xf numFmtId="4" fontId="11" fillId="0" borderId="5"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22" fillId="0" borderId="0" xfId="0" applyFont="1" applyAlignment="1">
      <alignment horizontal="left" vertical="center" wrapText="1"/>
    </xf>
    <xf numFmtId="0" fontId="19" fillId="0" borderId="0" xfId="0" applyFont="1" applyAlignment="1">
      <alignment horizontal="left" vertical="center" wrapText="1"/>
    </xf>
    <xf numFmtId="0" fontId="22" fillId="0" borderId="0" xfId="0" applyFont="1" applyAlignment="1">
      <alignment horizontal="center" vertical="center" wrapText="1"/>
    </xf>
    <xf numFmtId="0" fontId="0" fillId="0" borderId="2" xfId="0" applyBorder="1" applyAlignment="1">
      <alignment horizontal="center"/>
    </xf>
    <xf numFmtId="0" fontId="18" fillId="0" borderId="2" xfId="0" applyFont="1" applyBorder="1" applyAlignment="1">
      <alignment horizontal="center" vertical="center"/>
    </xf>
    <xf numFmtId="0" fontId="19" fillId="0" borderId="2" xfId="0" applyFont="1" applyBorder="1" applyAlignment="1">
      <alignment horizontal="center"/>
    </xf>
    <xf numFmtId="4" fontId="11"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7" fillId="0" borderId="4" xfId="0" applyFont="1" applyFill="1" applyBorder="1" applyAlignment="1">
      <alignment horizontal="left" vertical="center"/>
    </xf>
    <xf numFmtId="0" fontId="27" fillId="0" borderId="5" xfId="0" applyFont="1" applyFill="1" applyBorder="1" applyAlignment="1">
      <alignment horizontal="left" vertical="center"/>
    </xf>
    <xf numFmtId="0" fontId="22" fillId="0" borderId="4" xfId="0" applyFont="1" applyFill="1" applyBorder="1" applyAlignment="1">
      <alignment horizontal="left" vertical="center"/>
    </xf>
    <xf numFmtId="0" fontId="22" fillId="0" borderId="5" xfId="0" applyFont="1" applyFill="1" applyBorder="1" applyAlignment="1">
      <alignment horizontal="left" vertical="center"/>
    </xf>
    <xf numFmtId="0" fontId="26" fillId="0" borderId="6" xfId="0" applyFont="1" applyBorder="1" applyAlignment="1">
      <alignment horizontal="left" vertical="center" wrapText="1"/>
    </xf>
    <xf numFmtId="0" fontId="26" fillId="8" borderId="4" xfId="0" applyFont="1" applyFill="1" applyBorder="1" applyAlignment="1">
      <alignment horizontal="center" vertical="center" wrapText="1"/>
    </xf>
    <xf numFmtId="0" fontId="26" fillId="8" borderId="5" xfId="0" applyFont="1" applyFill="1" applyBorder="1" applyAlignment="1">
      <alignment horizontal="center" vertical="center" wrapText="1"/>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22" fillId="0" borderId="4" xfId="0" applyFont="1" applyBorder="1" applyAlignment="1">
      <alignment horizontal="left" vertical="center"/>
    </xf>
    <xf numFmtId="0" fontId="22" fillId="0" borderId="5" xfId="0" applyFont="1" applyBorder="1" applyAlignment="1">
      <alignment horizontal="left" vertical="center"/>
    </xf>
    <xf numFmtId="0" fontId="22" fillId="10" borderId="4" xfId="0" applyFont="1" applyFill="1" applyBorder="1" applyAlignment="1">
      <alignment horizontal="left" vertical="center"/>
    </xf>
    <xf numFmtId="0" fontId="22" fillId="10" borderId="5" xfId="0" applyFont="1" applyFill="1" applyBorder="1" applyAlignment="1">
      <alignment horizontal="left" vertical="center"/>
    </xf>
    <xf numFmtId="0" fontId="27" fillId="0" borderId="24" xfId="0" applyFont="1" applyBorder="1" applyAlignment="1">
      <alignment horizontal="left" vertical="center"/>
    </xf>
    <xf numFmtId="0" fontId="24" fillId="8" borderId="4" xfId="0" applyFont="1" applyFill="1" applyBorder="1" applyAlignment="1">
      <alignment horizontal="right" vertical="center"/>
    </xf>
    <xf numFmtId="0" fontId="24" fillId="8" borderId="24" xfId="0" applyFont="1" applyFill="1" applyBorder="1" applyAlignment="1">
      <alignment horizontal="right" vertical="center"/>
    </xf>
    <xf numFmtId="0" fontId="24" fillId="8" borderId="4" xfId="0" applyFont="1" applyFill="1" applyBorder="1" applyAlignment="1">
      <alignment horizontal="center" vertical="center"/>
    </xf>
    <xf numFmtId="0" fontId="24" fillId="8" borderId="24" xfId="0" applyFont="1" applyFill="1" applyBorder="1" applyAlignment="1">
      <alignment horizontal="center" vertical="center"/>
    </xf>
    <xf numFmtId="0" fontId="24" fillId="8" borderId="5" xfId="0" applyFont="1" applyFill="1" applyBorder="1" applyAlignment="1">
      <alignment horizontal="center" vertical="center"/>
    </xf>
    <xf numFmtId="17" fontId="0" fillId="0" borderId="0" xfId="0" applyNumberFormat="1" applyAlignment="1">
      <alignment horizontal="left"/>
    </xf>
    <xf numFmtId="0" fontId="15" fillId="0" borderId="0" xfId="0" applyFont="1" applyAlignment="1">
      <alignment horizontal="left" vertical="center" wrapText="1"/>
    </xf>
    <xf numFmtId="0" fontId="15" fillId="0" borderId="11" xfId="0" applyFont="1" applyBorder="1" applyAlignment="1">
      <alignment horizontal="left" vertical="center" wrapText="1"/>
    </xf>
    <xf numFmtId="0" fontId="2" fillId="4" borderId="0" xfId="0" applyFont="1" applyFill="1" applyAlignment="1">
      <alignment horizontal="left"/>
    </xf>
    <xf numFmtId="167" fontId="22" fillId="0" borderId="1" xfId="0" applyNumberFormat="1" applyFont="1" applyBorder="1" applyAlignment="1">
      <alignment horizontal="left" vertical="center" indent="3"/>
    </xf>
    <xf numFmtId="168" fontId="22" fillId="0" borderId="1" xfId="0" applyNumberFormat="1" applyFont="1" applyBorder="1" applyAlignment="1">
      <alignment horizontal="left" vertical="center" indent="4"/>
    </xf>
    <xf numFmtId="167" fontId="26" fillId="0" borderId="1" xfId="0" applyNumberFormat="1" applyFont="1" applyBorder="1" applyAlignment="1">
      <alignment horizontal="left" vertical="center" indent="3"/>
    </xf>
    <xf numFmtId="166" fontId="17" fillId="0" borderId="23" xfId="0" applyNumberFormat="1" applyFont="1" applyBorder="1" applyAlignment="1">
      <alignment horizontal="left" vertical="center" indent="2"/>
    </xf>
    <xf numFmtId="167" fontId="22" fillId="0" borderId="25" xfId="0" applyNumberFormat="1" applyFont="1" applyBorder="1" applyAlignment="1">
      <alignment horizontal="left" vertical="center" indent="3"/>
    </xf>
  </cellXfs>
  <cellStyles count="5">
    <cellStyle name="Millares" xfId="2" builtinId="3"/>
    <cellStyle name="Normal" xfId="0" builtinId="0"/>
    <cellStyle name="Normal 2" xfId="1"/>
    <cellStyle name="Normal_GG" xfId="4"/>
    <cellStyle name="Porcentaje" xfId="3" builtinId="5"/>
  </cellStyles>
  <dxfs count="0"/>
  <tableStyles count="0" defaultTableStyle="TableStyleMedium2" defaultPivotStyle="PivotStyleLight16"/>
  <colors>
    <mruColors>
      <color rgb="FF0033CC"/>
      <color rgb="FFDDEBF7"/>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alcChain" Target="calcChain.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233457</xdr:colOff>
      <xdr:row>1</xdr:row>
      <xdr:rowOff>147719</xdr:rowOff>
    </xdr:from>
    <xdr:to>
      <xdr:col>1</xdr:col>
      <xdr:colOff>1121058</xdr:colOff>
      <xdr:row>4</xdr:row>
      <xdr:rowOff>48453</xdr:rowOff>
    </xdr:to>
    <xdr:pic>
      <xdr:nvPicPr>
        <xdr:cNvPr id="4" name="Imagen 2" descr="image001">
          <a:extLst>
            <a:ext uri="{FF2B5EF4-FFF2-40B4-BE49-F238E27FC236}">
              <a16:creationId xmlns:a16="http://schemas.microsoft.com/office/drawing/2014/main" id="{40938FFD-12E8-4DB5-BCC7-FB029259F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124" y="274719"/>
          <a:ext cx="887601" cy="408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4" name="Imagen 2" descr="image001">
          <a:extLst>
            <a:ext uri="{FF2B5EF4-FFF2-40B4-BE49-F238E27FC236}">
              <a16:creationId xmlns:a16="http://schemas.microsoft.com/office/drawing/2014/main" id="{F088A7F1-979A-4D96-BA71-D1486CDD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411" y="254001"/>
          <a:ext cx="973379" cy="448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71716</xdr:colOff>
      <xdr:row>0</xdr:row>
      <xdr:rowOff>82550</xdr:rowOff>
    </xdr:from>
    <xdr:to>
      <xdr:col>1</xdr:col>
      <xdr:colOff>465433</xdr:colOff>
      <xdr:row>3</xdr:row>
      <xdr:rowOff>107950</xdr:rowOff>
    </xdr:to>
    <xdr:pic>
      <xdr:nvPicPr>
        <xdr:cNvPr id="2" name="Imagen 2" descr="image001">
          <a:extLst>
            <a:ext uri="{FF2B5EF4-FFF2-40B4-BE49-F238E27FC236}">
              <a16:creationId xmlns:a16="http://schemas.microsoft.com/office/drawing/2014/main" id="{6957397F-FDFA-42FC-855C-7F510506F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11" y="84455"/>
          <a:ext cx="969027" cy="497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85198113\FORMATO%20C1%20PROPUESTA%20ECON&#211;MICA%20(AIGSAC)%20-%20RE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Sheet1"/>
      <sheetName val="1"/>
      <sheetName val="AH Cash Flow"/>
      <sheetName val="CBS"/>
      <sheetName val="AH_Cash_Flow"/>
      <sheetName val="Info Sheet"/>
      <sheetName val="GUÍA"/>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EVAL"/>
      <sheetName val="Sheet2"/>
      <sheetName val="F-05"/>
      <sheetName val="9 Capex"/>
      <sheetName val="Imprimacion_Planilla"/>
      <sheetName val="GG-Ofertado-P4 Maz"/>
      <sheetName val="datos base"/>
      <sheetName val="DATOS UNOE"/>
      <sheetName val="Producción"/>
      <sheetName val="GENERAL"/>
      <sheetName val="Tabla"/>
      <sheetName val="Datos"/>
      <sheetName val="Fierro-C1"/>
      <sheetName val="Sust.205ABC-VE"/>
      <sheetName val="Sust.205ABC-VP"/>
      <sheetName val="Resum 205ABC 700FG 907.A.2.2"/>
      <sheetName val="GyP total"/>
      <sheetName val="RefG"/>
      <sheetName val="IRR sponsor"/>
      <sheetName val="Data"/>
      <sheetName val="RES-PINTADO"/>
      <sheetName val="Graph39_"/>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Limit_ACC_A"/>
      <sheetName val="Deduccion Reajuste"/>
      <sheetName val="Resumen anual"/>
      <sheetName val="REFERENCIAS"/>
      <sheetName val="PER,COM.PRO.ADI1"/>
      <sheetName val="Planilla Base y Subbase"/>
      <sheetName val="RESUMEN"/>
      <sheetName val="EXP"/>
      <sheetName val="200"/>
      <sheetName val="CIERRE"/>
      <sheetName val="Hoja1"/>
      <sheetName val="CAPATAZ"/>
      <sheetName val="Presupuesto"/>
      <sheetName val="Analisis"/>
      <sheetName val="Insumos"/>
      <sheetName val="Rangos"/>
      <sheetName val="FórmulaPolinómica"/>
      <sheetName val="Liebman 134"/>
      <sheetName val="PARTIDAS"/>
      <sheetName val="EXPLAN. DESVIOS"/>
      <sheetName val="CLASIF. MAT. DESVIOS"/>
      <sheetName val="CLASIF. MATERIAL"/>
      <sheetName val="EXPLAN. VIA PRINCIPAL"/>
      <sheetName val="Quantity"/>
      <sheetName val="resultado"/>
      <sheetName val="MFT TOC"/>
      <sheetName val="Piso Tecnico"/>
      <sheetName val="Deduccion_Reajuste"/>
      <sheetName val="Model"/>
      <sheetName val="Avance Resumen"/>
      <sheetName val="Planificacion"/>
      <sheetName val="Macro1"/>
      <sheetName val="Hoja2"/>
      <sheetName val="AUSEN99"/>
      <sheetName val="borrador"/>
      <sheetName val="Graph39_1"/>
      <sheetName val="GG-Ofertado-P4_Maz1"/>
      <sheetName val="9_Capex1"/>
      <sheetName val="GyP_total1"/>
      <sheetName val="IRR_sponsor1"/>
      <sheetName val="Metrados__Val_1"/>
      <sheetName val="datos_base1"/>
      <sheetName val="DATOS_UNOE1"/>
      <sheetName val="Restricciones_y_Compromisos1"/>
      <sheetName val="Sust_205ABC-VE1"/>
      <sheetName val="Sust_205ABC-VP1"/>
      <sheetName val="Resum_205ABC_700FG_907_A_2_21"/>
      <sheetName val="PER,COM_PRO_ADI1"/>
      <sheetName val="Planilla_Base_y_Subbase"/>
      <sheetName val="FLUOR-AAQSA"/>
      <sheetName val="Hoja3"/>
      <sheetName val="PLANEADO"/>
      <sheetName val="Datos - F1,F2"/>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Piso_Tecnico"/>
      <sheetName val="Avance_Resumen"/>
      <sheetName val="EXPLAN__DESVIOS"/>
      <sheetName val="CLASIF__MAT__DESVIOS"/>
      <sheetName val="CLASIF__MATERIAL"/>
      <sheetName val="EXPLAN__VIA_PRINCIPAL"/>
      <sheetName val="MFT_TOC"/>
      <sheetName val="Plan_de_Fases-Subfases"/>
      <sheetName val="Datos_-_F1,F2"/>
      <sheetName val="3W. FORESCAST"/>
      <sheetName val="PAC"/>
      <sheetName val="3W "/>
      <sheetName val="HITOS"/>
      <sheetName val="REPROGRACION"/>
      <sheetName val="CURVA S"/>
      <sheetName val="% lc2"/>
      <sheetName val="HIST. PERS"/>
      <sheetName val="HIST. EQUIP"/>
      <sheetName val="PTO_ARES"/>
      <sheetName val="Calendario"/>
      <sheetName val="Pto_Itemizado_S10"/>
      <sheetName val="Engineering"/>
      <sheetName val="Procurement Data"/>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Val Nº11"/>
      <sheetName val="CAOV_Met"/>
      <sheetName val="Adel-Materiales"/>
      <sheetName val="Polinom01"/>
      <sheetName val="Reajuste"/>
      <sheetName val="VARIABLES"/>
      <sheetName val="Mov. Tierras"/>
      <sheetName val="CONTROL VOLQUETES2"/>
      <sheetName val="FORMATO CONTROL OK"/>
      <sheetName val="HOJA DE DATOS"/>
      <sheetName val="VALORIZACION 10"/>
      <sheetName val="Pavimentos"/>
      <sheetName val="PLANILLA-MET"/>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Sheet1"/>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in"/>
      <sheetName val="NO IMPRIMIR"/>
      <sheetName val="Cantidad"/>
      <sheetName val="Jorge1"/>
      <sheetName val="Jorge2"/>
      <sheetName val="DATOS 3"/>
      <sheetName val="MONTAJE_TUBERIA_Y_SOPORTES"/>
      <sheetName val="Anx_1_Nota_4"/>
      <sheetName val="F-002"/>
      <sheetName val="509-509A TMC36&quot;"/>
      <sheetName val="510 TMC36&quot;"/>
      <sheetName val="10241EQLIST"/>
      <sheetName val="3_INPUT_ACT"/>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Producción (Marz-20) (2)"/>
      <sheetName val="EXP-EXPEDIENTE"/>
      <sheetName val="EXP 0-52+920"/>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WBS"/>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VALORIZACION_101"/>
      <sheetName val="SERVICIOS A OBRA 195"/>
      <sheetName val="Val_Nº111"/>
      <sheetName val="Liebman_1341"/>
      <sheetName val="Tipo_de_Cambio1"/>
      <sheetName val="Precios_Adicionales-Argos"/>
      <sheetName val="MASTER_MH"/>
      <sheetName val="MASTER_EQUIPOS"/>
      <sheetName val="HM_500-VALIDAR_CON_EQ"/>
      <sheetName val="C_V__OMYA"/>
      <sheetName val="PROD_ANEXO_1"/>
      <sheetName val="PROD_ANEXO_2"/>
      <sheetName val="PROD_ANEXO_3"/>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NO_IMPRIMIR"/>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CNC"/>
      <sheetName val="Panel de Control"/>
      <sheetName val="2019"/>
      <sheetName val="2020"/>
      <sheetName val="CPV_MGMG"/>
      <sheetName val="50+360"/>
      <sheetName val="AD.05 7+300-52+920"/>
      <sheetName val="contraseccion"/>
      <sheetName val="MejorAM"/>
      <sheetName val="Exp. Técnico 7+300-52+920"/>
      <sheetName val="Resumen derrumbes"/>
      <sheetName val="ANALISIS ALQUILER FERREYROS"/>
      <sheetName val="Nudo 1"/>
      <sheetName val="EXP 110-171"/>
      <sheetName val="Lista"/>
      <sheetName val="VALORIZACION_104"/>
      <sheetName val="VALORIZACION_102"/>
      <sheetName val="VALORIZACION_103"/>
      <sheetName val="VALORIZACION_105"/>
      <sheetName val="VALORIZACION_106"/>
      <sheetName val="VALORIZACION_107"/>
      <sheetName val="VALORIZACION_108"/>
      <sheetName val="TOTALES"/>
      <sheetName val="Parametros"/>
      <sheetName val="PUNIT"/>
      <sheetName val="Attach 4-18"/>
      <sheetName val="Link"/>
      <sheetName val="Apus"/>
      <sheetName val="MATER_CONCENTR_CBV99"/>
      <sheetName val="COSTO-MANO-OBRA-_CBV99"/>
      <sheetName val="MATER_CBV2000"/>
      <sheetName val="DISTR.MANT.ELECTRICA"/>
      <sheetName val="DOTACION_CBV99"/>
      <sheetName val="BD CONFIABILIDAD"/>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3_INPUT_ACT1"/>
      <sheetName val="509-509A_TMC36&quot;"/>
      <sheetName val="510_TMC36&quot;"/>
      <sheetName val="Anx_1_Nota_41"/>
      <sheetName val="MONTAJE_TUBERIA_Y_SOPORTES1"/>
      <sheetName val="SERVICIOS_A_OBRA_195"/>
      <sheetName val="AD_05_7+300-52+920"/>
      <sheetName val="EXP_0-52+920"/>
      <sheetName val="Exp__Técnico_7+300-52+920"/>
      <sheetName val="Resumen_derrumb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ow r="9">
          <cell r="H9">
            <v>0.90469999999999995</v>
          </cell>
        </row>
      </sheetData>
      <sheetData sheetId="134">
        <row r="9">
          <cell r="H9">
            <v>0.90469999999999995</v>
          </cell>
        </row>
      </sheetData>
      <sheetData sheetId="135">
        <row r="9">
          <cell r="H9">
            <v>0.90469999999999995</v>
          </cell>
        </row>
      </sheetData>
      <sheetData sheetId="136">
        <row r="9">
          <cell r="H9">
            <v>0.90469999999999995</v>
          </cell>
        </row>
      </sheetData>
      <sheetData sheetId="137">
        <row r="9">
          <cell r="H9">
            <v>0.90469999999999995</v>
          </cell>
        </row>
      </sheetData>
      <sheetData sheetId="138">
        <row r="9">
          <cell r="H9">
            <v>0.90469999999999995</v>
          </cell>
        </row>
      </sheetData>
      <sheetData sheetId="139">
        <row r="9">
          <cell r="H9">
            <v>0.90469999999999995</v>
          </cell>
        </row>
      </sheetData>
      <sheetData sheetId="140">
        <row r="9">
          <cell r="H9">
            <v>0.90469999999999995</v>
          </cell>
        </row>
      </sheetData>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ow r="9">
          <cell r="H9">
            <v>0.90469999999999995</v>
          </cell>
        </row>
      </sheetData>
      <sheetData sheetId="152" refreshError="1"/>
      <sheetData sheetId="153" refreshError="1"/>
      <sheetData sheetId="154">
        <row r="9">
          <cell r="H9">
            <v>0.90469999999999995</v>
          </cell>
        </row>
      </sheetData>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ow r="9">
          <cell r="H9">
            <v>0.90469999999999995</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efreshError="1"/>
      <sheetData sheetId="191" refreshError="1"/>
      <sheetData sheetId="192" refreshError="1"/>
      <sheetData sheetId="193" refreshError="1"/>
      <sheetData sheetId="194" refreshError="1"/>
      <sheetData sheetId="195" refreshError="1"/>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efreshError="1"/>
      <sheetData sheetId="213" refreshError="1"/>
      <sheetData sheetId="214" refreshError="1"/>
      <sheetData sheetId="215" refreshError="1"/>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efreshError="1"/>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efreshError="1"/>
      <sheetData sheetId="301" refreshError="1"/>
      <sheetData sheetId="302" refreshError="1"/>
      <sheetData sheetId="303" refreshError="1"/>
      <sheetData sheetId="304" refreshError="1"/>
      <sheetData sheetId="305" refreshError="1"/>
      <sheetData sheetId="306" refreshError="1"/>
      <sheetData sheetId="307">
        <row r="9">
          <cell r="H9">
            <v>0.90469999999999995</v>
          </cell>
        </row>
      </sheetData>
      <sheetData sheetId="308">
        <row r="9">
          <cell r="H9">
            <v>0.90469999999999995</v>
          </cell>
        </row>
      </sheetData>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ow r="9">
          <cell r="H9">
            <v>0.90469999999999995</v>
          </cell>
        </row>
      </sheetData>
      <sheetData sheetId="320">
        <row r="9">
          <cell r="H9">
            <v>0.90469999999999995</v>
          </cell>
        </row>
      </sheetData>
      <sheetData sheetId="321">
        <row r="9">
          <cell r="H9">
            <v>0.90469999999999995</v>
          </cell>
        </row>
      </sheetData>
      <sheetData sheetId="322">
        <row r="9">
          <cell r="H9">
            <v>0.90469999999999995</v>
          </cell>
        </row>
      </sheetData>
      <sheetData sheetId="323">
        <row r="9">
          <cell r="H9">
            <v>0.90469999999999995</v>
          </cell>
        </row>
      </sheetData>
      <sheetData sheetId="324">
        <row r="9">
          <cell r="H9">
            <v>0.90469999999999995</v>
          </cell>
        </row>
      </sheetData>
      <sheetData sheetId="325">
        <row r="9">
          <cell r="H9">
            <v>0.90469999999999995</v>
          </cell>
        </row>
      </sheetData>
      <sheetData sheetId="326">
        <row r="9">
          <cell r="H9">
            <v>0.90469999999999995</v>
          </cell>
        </row>
      </sheetData>
      <sheetData sheetId="327">
        <row r="9">
          <cell r="H9">
            <v>0.90469999999999995</v>
          </cell>
        </row>
      </sheetData>
      <sheetData sheetId="328">
        <row r="9">
          <cell r="H9">
            <v>0.90469999999999995</v>
          </cell>
        </row>
      </sheetData>
      <sheetData sheetId="329">
        <row r="9">
          <cell r="H9">
            <v>0.90469999999999995</v>
          </cell>
        </row>
      </sheetData>
      <sheetData sheetId="330">
        <row r="9">
          <cell r="H9">
            <v>0.90469999999999995</v>
          </cell>
        </row>
      </sheetData>
      <sheetData sheetId="331">
        <row r="9">
          <cell r="H9">
            <v>0.90469999999999995</v>
          </cell>
        </row>
      </sheetData>
      <sheetData sheetId="332"/>
      <sheetData sheetId="333">
        <row r="9">
          <cell r="H9">
            <v>0.90469999999999995</v>
          </cell>
        </row>
      </sheetData>
      <sheetData sheetId="334">
        <row r="9">
          <cell r="H9">
            <v>0.90469999999999995</v>
          </cell>
        </row>
      </sheetData>
      <sheetData sheetId="335">
        <row r="9">
          <cell r="H9">
            <v>0.90469999999999995</v>
          </cell>
        </row>
      </sheetData>
      <sheetData sheetId="336"/>
      <sheetData sheetId="337"/>
      <sheetData sheetId="338">
        <row r="9">
          <cell r="H9">
            <v>0.90469999999999995</v>
          </cell>
        </row>
      </sheetData>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efreshError="1"/>
      <sheetData sheetId="346" refreshError="1"/>
      <sheetData sheetId="347" refreshError="1"/>
      <sheetData sheetId="348" refreshError="1"/>
      <sheetData sheetId="349" refreshError="1"/>
      <sheetData sheetId="350" refreshError="1"/>
      <sheetData sheetId="351"/>
      <sheetData sheetId="352">
        <row r="9">
          <cell r="H9">
            <v>0.90469999999999995</v>
          </cell>
        </row>
      </sheetData>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row r="9">
          <cell r="H9">
            <v>0.90469999999999995</v>
          </cell>
        </row>
      </sheetData>
      <sheetData sheetId="366">
        <row r="9">
          <cell r="H9">
            <v>0.90469999999999995</v>
          </cell>
        </row>
      </sheetData>
      <sheetData sheetId="367">
        <row r="9">
          <cell r="H9">
            <v>0.90469999999999995</v>
          </cell>
        </row>
      </sheetData>
      <sheetData sheetId="368">
        <row r="9">
          <cell r="H9">
            <v>0.90469999999999995</v>
          </cell>
        </row>
      </sheetData>
      <sheetData sheetId="369">
        <row r="9">
          <cell r="H9">
            <v>0.90469999999999995</v>
          </cell>
        </row>
      </sheetData>
      <sheetData sheetId="370">
        <row r="9">
          <cell r="H9">
            <v>0.90469999999999995</v>
          </cell>
        </row>
      </sheetData>
      <sheetData sheetId="371">
        <row r="9">
          <cell r="H9">
            <v>0.90469999999999995</v>
          </cell>
        </row>
      </sheetData>
      <sheetData sheetId="372">
        <row r="9">
          <cell r="H9">
            <v>0.90469999999999995</v>
          </cell>
        </row>
      </sheetData>
      <sheetData sheetId="373">
        <row r="9">
          <cell r="H9">
            <v>0.90469999999999995</v>
          </cell>
        </row>
      </sheetData>
      <sheetData sheetId="374">
        <row r="9">
          <cell r="H9">
            <v>0.90469999999999995</v>
          </cell>
        </row>
      </sheetData>
      <sheetData sheetId="375">
        <row r="9">
          <cell r="H9">
            <v>0.90469999999999995</v>
          </cell>
        </row>
      </sheetData>
      <sheetData sheetId="376">
        <row r="9">
          <cell r="H9">
            <v>0.90469999999999995</v>
          </cell>
        </row>
      </sheetData>
      <sheetData sheetId="377">
        <row r="9">
          <cell r="H9">
            <v>0.90469999999999995</v>
          </cell>
        </row>
      </sheetData>
      <sheetData sheetId="378">
        <row r="9">
          <cell r="H9">
            <v>0.90469999999999995</v>
          </cell>
        </row>
      </sheetData>
      <sheetData sheetId="379">
        <row r="9">
          <cell r="H9">
            <v>0.90469999999999995</v>
          </cell>
        </row>
      </sheetData>
      <sheetData sheetId="380">
        <row r="9">
          <cell r="H9">
            <v>0.90469999999999995</v>
          </cell>
        </row>
      </sheetData>
      <sheetData sheetId="381">
        <row r="9">
          <cell r="H9">
            <v>0.90469999999999995</v>
          </cell>
        </row>
      </sheetData>
      <sheetData sheetId="382">
        <row r="9">
          <cell r="H9">
            <v>0.90469999999999995</v>
          </cell>
        </row>
      </sheetData>
      <sheetData sheetId="383">
        <row r="9">
          <cell r="H9">
            <v>0.90469999999999995</v>
          </cell>
        </row>
      </sheetData>
      <sheetData sheetId="384">
        <row r="9">
          <cell r="H9">
            <v>0.90469999999999995</v>
          </cell>
        </row>
      </sheetData>
      <sheetData sheetId="385"/>
      <sheetData sheetId="386">
        <row r="9">
          <cell r="H9">
            <v>0.90469999999999995</v>
          </cell>
        </row>
      </sheetData>
      <sheetData sheetId="387">
        <row r="9">
          <cell r="H9">
            <v>0.90469999999999995</v>
          </cell>
        </row>
      </sheetData>
      <sheetData sheetId="388">
        <row r="9">
          <cell r="H9">
            <v>0.90469999999999995</v>
          </cell>
        </row>
      </sheetData>
      <sheetData sheetId="389">
        <row r="9">
          <cell r="H9">
            <v>0.90469999999999995</v>
          </cell>
        </row>
      </sheetData>
      <sheetData sheetId="390"/>
      <sheetData sheetId="391"/>
      <sheetData sheetId="392"/>
      <sheetData sheetId="393"/>
      <sheetData sheetId="394">
        <row r="9">
          <cell r="H9">
            <v>0.90469999999999995</v>
          </cell>
        </row>
      </sheetData>
      <sheetData sheetId="395"/>
      <sheetData sheetId="396"/>
      <sheetData sheetId="397">
        <row r="9">
          <cell r="H9">
            <v>0.90469999999999995</v>
          </cell>
        </row>
      </sheetData>
      <sheetData sheetId="398">
        <row r="9">
          <cell r="H9">
            <v>0.90469999999999995</v>
          </cell>
        </row>
      </sheetData>
      <sheetData sheetId="399">
        <row r="9">
          <cell r="H9">
            <v>0.90469999999999995</v>
          </cell>
        </row>
      </sheetData>
      <sheetData sheetId="400">
        <row r="9">
          <cell r="H9">
            <v>0.90469999999999995</v>
          </cell>
        </row>
      </sheetData>
      <sheetData sheetId="401">
        <row r="9">
          <cell r="H9">
            <v>0.90469999999999995</v>
          </cell>
        </row>
      </sheetData>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row r="9">
          <cell r="H9">
            <v>0.90469999999999995</v>
          </cell>
        </row>
      </sheetData>
      <sheetData sheetId="410"/>
      <sheetData sheetId="411"/>
      <sheetData sheetId="412">
        <row r="9">
          <cell r="H9">
            <v>0.90469999999999995</v>
          </cell>
        </row>
      </sheetData>
      <sheetData sheetId="413">
        <row r="9">
          <cell r="H9">
            <v>0.90469999999999995</v>
          </cell>
        </row>
      </sheetData>
      <sheetData sheetId="414"/>
      <sheetData sheetId="415"/>
      <sheetData sheetId="416"/>
      <sheetData sheetId="417"/>
      <sheetData sheetId="418"/>
      <sheetData sheetId="419">
        <row r="9">
          <cell r="H9">
            <v>0.90469999999999995</v>
          </cell>
        </row>
      </sheetData>
      <sheetData sheetId="420">
        <row r="9">
          <cell r="H9">
            <v>0.90469999999999995</v>
          </cell>
        </row>
      </sheetData>
      <sheetData sheetId="421">
        <row r="9">
          <cell r="H9">
            <v>0.90469999999999995</v>
          </cell>
        </row>
      </sheetData>
      <sheetData sheetId="422">
        <row r="9">
          <cell r="H9">
            <v>0.90469999999999995</v>
          </cell>
        </row>
      </sheetData>
      <sheetData sheetId="423">
        <row r="9">
          <cell r="H9">
            <v>0.90469999999999995</v>
          </cell>
        </row>
      </sheetData>
      <sheetData sheetId="424">
        <row r="9">
          <cell r="H9">
            <v>0.90469999999999995</v>
          </cell>
        </row>
      </sheetData>
      <sheetData sheetId="425">
        <row r="9">
          <cell r="H9">
            <v>0.90469999999999995</v>
          </cell>
        </row>
      </sheetData>
      <sheetData sheetId="426"/>
      <sheetData sheetId="427"/>
      <sheetData sheetId="428">
        <row r="9">
          <cell r="H9">
            <v>0.90469999999999995</v>
          </cell>
        </row>
      </sheetData>
      <sheetData sheetId="429">
        <row r="9">
          <cell r="H9">
            <v>0.90469999999999995</v>
          </cell>
        </row>
      </sheetData>
      <sheetData sheetId="430"/>
      <sheetData sheetId="431">
        <row r="9">
          <cell r="H9">
            <v>0.90469999999999995</v>
          </cell>
        </row>
      </sheetData>
      <sheetData sheetId="432"/>
      <sheetData sheetId="433"/>
      <sheetData sheetId="434">
        <row r="9">
          <cell r="H9">
            <v>0.90469999999999995</v>
          </cell>
        </row>
      </sheetData>
      <sheetData sheetId="435">
        <row r="9">
          <cell r="H9">
            <v>0.90469999999999995</v>
          </cell>
        </row>
      </sheetData>
      <sheetData sheetId="436">
        <row r="9">
          <cell r="H9">
            <v>0.90469999999999995</v>
          </cell>
        </row>
      </sheetData>
      <sheetData sheetId="437">
        <row r="9">
          <cell r="H9">
            <v>0.90469999999999995</v>
          </cell>
        </row>
      </sheetData>
      <sheetData sheetId="438">
        <row r="9">
          <cell r="H9">
            <v>0.90469999999999995</v>
          </cell>
        </row>
      </sheetData>
      <sheetData sheetId="439"/>
      <sheetData sheetId="440">
        <row r="9">
          <cell r="H9">
            <v>0.90469999999999995</v>
          </cell>
        </row>
      </sheetData>
      <sheetData sheetId="441">
        <row r="9">
          <cell r="H9">
            <v>0.90469999999999995</v>
          </cell>
        </row>
      </sheetData>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row r="9">
          <cell r="H9">
            <v>0.90469999999999995</v>
          </cell>
        </row>
      </sheetData>
      <sheetData sheetId="473">
        <row r="9">
          <cell r="H9">
            <v>0.90469999999999995</v>
          </cell>
        </row>
      </sheetData>
      <sheetData sheetId="474"/>
      <sheetData sheetId="475">
        <row r="9">
          <cell r="H9">
            <v>0.90469999999999995</v>
          </cell>
        </row>
      </sheetData>
      <sheetData sheetId="476">
        <row r="9">
          <cell r="H9">
            <v>0.90469999999999995</v>
          </cell>
        </row>
      </sheetData>
      <sheetData sheetId="477">
        <row r="9">
          <cell r="H9">
            <v>0.90469999999999995</v>
          </cell>
        </row>
      </sheetData>
      <sheetData sheetId="478">
        <row r="9">
          <cell r="H9">
            <v>0.90469999999999995</v>
          </cell>
        </row>
      </sheetData>
      <sheetData sheetId="479">
        <row r="9">
          <cell r="H9">
            <v>0.90469999999999995</v>
          </cell>
        </row>
      </sheetData>
      <sheetData sheetId="480"/>
      <sheetData sheetId="481">
        <row r="9">
          <cell r="H9">
            <v>0.90469999999999995</v>
          </cell>
        </row>
      </sheetData>
      <sheetData sheetId="482">
        <row r="9">
          <cell r="H9">
            <v>0.90469999999999995</v>
          </cell>
        </row>
      </sheetData>
      <sheetData sheetId="483">
        <row r="9">
          <cell r="H9">
            <v>0.90469999999999995</v>
          </cell>
        </row>
      </sheetData>
      <sheetData sheetId="484">
        <row r="9">
          <cell r="H9">
            <v>0.90469999999999995</v>
          </cell>
        </row>
      </sheetData>
      <sheetData sheetId="485">
        <row r="9">
          <cell r="H9">
            <v>0.90469999999999995</v>
          </cell>
        </row>
      </sheetData>
      <sheetData sheetId="486"/>
      <sheetData sheetId="487">
        <row r="9">
          <cell r="H9">
            <v>0.90469999999999995</v>
          </cell>
        </row>
      </sheetData>
      <sheetData sheetId="488">
        <row r="9">
          <cell r="H9">
            <v>0.90469999999999995</v>
          </cell>
        </row>
      </sheetData>
      <sheetData sheetId="489">
        <row r="9">
          <cell r="H9">
            <v>0.90469999999999995</v>
          </cell>
        </row>
      </sheetData>
      <sheetData sheetId="490"/>
      <sheetData sheetId="491">
        <row r="9">
          <cell r="H9">
            <v>0.90469999999999995</v>
          </cell>
        </row>
      </sheetData>
      <sheetData sheetId="492">
        <row r="9">
          <cell r="H9">
            <v>0.90469999999999995</v>
          </cell>
        </row>
      </sheetData>
      <sheetData sheetId="493">
        <row r="9">
          <cell r="H9">
            <v>0.90469999999999995</v>
          </cell>
        </row>
      </sheetData>
      <sheetData sheetId="494"/>
      <sheetData sheetId="495"/>
      <sheetData sheetId="496">
        <row r="9">
          <cell r="H9">
            <v>0.90469999999999995</v>
          </cell>
        </row>
      </sheetData>
      <sheetData sheetId="497" refreshError="1"/>
      <sheetData sheetId="498" refreshError="1"/>
      <sheetData sheetId="499"/>
      <sheetData sheetId="500"/>
      <sheetData sheetId="501"/>
      <sheetData sheetId="502"/>
      <sheetData sheetId="503"/>
      <sheetData sheetId="504"/>
      <sheetData sheetId="505" refreshError="1"/>
      <sheetData sheetId="506" refreshError="1"/>
      <sheetData sheetId="507" refreshError="1"/>
      <sheetData sheetId="508" refreshError="1"/>
      <sheetData sheetId="509"/>
      <sheetData sheetId="510">
        <row r="9">
          <cell r="H9">
            <v>0.90469999999999995</v>
          </cell>
        </row>
      </sheetData>
      <sheetData sheetId="511"/>
      <sheetData sheetId="512"/>
      <sheetData sheetId="513">
        <row r="9">
          <cell r="H9">
            <v>0.90469999999999995</v>
          </cell>
        </row>
      </sheetData>
      <sheetData sheetId="514">
        <row r="9">
          <cell r="H9">
            <v>0.90469999999999995</v>
          </cell>
        </row>
      </sheetData>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row r="9">
          <cell r="H9">
            <v>0.90469999999999995</v>
          </cell>
        </row>
      </sheetData>
      <sheetData sheetId="552"/>
      <sheetData sheetId="553"/>
      <sheetData sheetId="554">
        <row r="9">
          <cell r="H9">
            <v>0.90469999999999995</v>
          </cell>
        </row>
      </sheetData>
      <sheetData sheetId="555">
        <row r="9">
          <cell r="H9">
            <v>0.90469999999999995</v>
          </cell>
        </row>
      </sheetData>
      <sheetData sheetId="556"/>
      <sheetData sheetId="557"/>
      <sheetData sheetId="558"/>
      <sheetData sheetId="559"/>
      <sheetData sheetId="560"/>
      <sheetData sheetId="561"/>
      <sheetData sheetId="562"/>
      <sheetData sheetId="563">
        <row r="9">
          <cell r="H9">
            <v>0.90469999999999995</v>
          </cell>
        </row>
      </sheetData>
      <sheetData sheetId="564"/>
      <sheetData sheetId="565"/>
      <sheetData sheetId="566"/>
      <sheetData sheetId="567"/>
      <sheetData sheetId="568"/>
      <sheetData sheetId="569"/>
      <sheetData sheetId="570"/>
      <sheetData sheetId="571"/>
      <sheetData sheetId="572"/>
      <sheetData sheetId="573"/>
      <sheetData sheetId="574"/>
      <sheetData sheetId="575">
        <row r="9">
          <cell r="H9">
            <v>0.90469999999999995</v>
          </cell>
        </row>
      </sheetData>
      <sheetData sheetId="576">
        <row r="9">
          <cell r="H9">
            <v>0.90469999999999995</v>
          </cell>
        </row>
      </sheetData>
      <sheetData sheetId="577"/>
      <sheetData sheetId="578"/>
      <sheetData sheetId="579"/>
      <sheetData sheetId="580"/>
      <sheetData sheetId="581"/>
      <sheetData sheetId="582"/>
      <sheetData sheetId="583"/>
      <sheetData sheetId="584">
        <row r="9">
          <cell r="H9">
            <v>0.90469999999999995</v>
          </cell>
        </row>
      </sheetData>
      <sheetData sheetId="585">
        <row r="9">
          <cell r="H9">
            <v>0.90469999999999995</v>
          </cell>
        </row>
      </sheetData>
      <sheetData sheetId="586"/>
      <sheetData sheetId="587">
        <row r="9">
          <cell r="H9">
            <v>0.90469999999999995</v>
          </cell>
        </row>
      </sheetData>
      <sheetData sheetId="588"/>
      <sheetData sheetId="589">
        <row r="9">
          <cell r="H9">
            <v>0.90469999999999995</v>
          </cell>
        </row>
      </sheetData>
      <sheetData sheetId="590"/>
      <sheetData sheetId="591"/>
      <sheetData sheetId="592"/>
      <sheetData sheetId="593"/>
      <sheetData sheetId="594"/>
      <sheetData sheetId="595">
        <row r="9">
          <cell r="H9">
            <v>0.90469999999999995</v>
          </cell>
        </row>
      </sheetData>
      <sheetData sheetId="596">
        <row r="9">
          <cell r="H9">
            <v>0.90469999999999995</v>
          </cell>
        </row>
      </sheetData>
      <sheetData sheetId="597">
        <row r="9">
          <cell r="H9">
            <v>0.90469999999999995</v>
          </cell>
        </row>
      </sheetData>
      <sheetData sheetId="598"/>
      <sheetData sheetId="599">
        <row r="9">
          <cell r="H9">
            <v>0.90469999999999995</v>
          </cell>
        </row>
      </sheetData>
      <sheetData sheetId="600">
        <row r="9">
          <cell r="H9">
            <v>0.90469999999999995</v>
          </cell>
        </row>
      </sheetData>
      <sheetData sheetId="601"/>
      <sheetData sheetId="602"/>
      <sheetData sheetId="603"/>
      <sheetData sheetId="604">
        <row r="9">
          <cell r="H9">
            <v>0.90469999999999995</v>
          </cell>
        </row>
      </sheetData>
      <sheetData sheetId="605">
        <row r="9">
          <cell r="H9">
            <v>0.90469999999999995</v>
          </cell>
        </row>
      </sheetData>
      <sheetData sheetId="606"/>
      <sheetData sheetId="607"/>
      <sheetData sheetId="608"/>
      <sheetData sheetId="609"/>
      <sheetData sheetId="610"/>
      <sheetData sheetId="611">
        <row r="9">
          <cell r="H9">
            <v>0.90469999999999995</v>
          </cell>
        </row>
      </sheetData>
      <sheetData sheetId="612"/>
      <sheetData sheetId="613">
        <row r="9">
          <cell r="H9">
            <v>0.90469999999999995</v>
          </cell>
        </row>
      </sheetData>
      <sheetData sheetId="614">
        <row r="9">
          <cell r="H9">
            <v>0.90469999999999995</v>
          </cell>
        </row>
      </sheetData>
      <sheetData sheetId="615">
        <row r="9">
          <cell r="H9">
            <v>0.90469999999999995</v>
          </cell>
        </row>
      </sheetData>
      <sheetData sheetId="616">
        <row r="9">
          <cell r="H9">
            <v>0.90469999999999995</v>
          </cell>
        </row>
      </sheetData>
      <sheetData sheetId="617"/>
      <sheetData sheetId="618"/>
      <sheetData sheetId="619"/>
      <sheetData sheetId="620"/>
      <sheetData sheetId="621">
        <row r="9">
          <cell r="H9">
            <v>0.90469999999999995</v>
          </cell>
        </row>
      </sheetData>
      <sheetData sheetId="622"/>
      <sheetData sheetId="623"/>
      <sheetData sheetId="624">
        <row r="9">
          <cell r="H9">
            <v>0.90469999999999995</v>
          </cell>
        </row>
      </sheetData>
      <sheetData sheetId="625">
        <row r="9">
          <cell r="H9">
            <v>0.90469999999999995</v>
          </cell>
        </row>
      </sheetData>
      <sheetData sheetId="626">
        <row r="9">
          <cell r="H9">
            <v>0.90469999999999995</v>
          </cell>
        </row>
      </sheetData>
      <sheetData sheetId="627">
        <row r="9">
          <cell r="H9">
            <v>0.90469999999999995</v>
          </cell>
        </row>
      </sheetData>
      <sheetData sheetId="628">
        <row r="9">
          <cell r="H9">
            <v>0.90469999999999995</v>
          </cell>
        </row>
      </sheetData>
      <sheetData sheetId="629"/>
      <sheetData sheetId="630"/>
      <sheetData sheetId="631"/>
      <sheetData sheetId="632"/>
      <sheetData sheetId="633"/>
      <sheetData sheetId="634"/>
      <sheetData sheetId="635">
        <row r="9">
          <cell r="H9">
            <v>0.90469999999999995</v>
          </cell>
        </row>
      </sheetData>
      <sheetData sheetId="636">
        <row r="9">
          <cell r="H9">
            <v>0.90469999999999995</v>
          </cell>
        </row>
      </sheetData>
      <sheetData sheetId="637">
        <row r="9">
          <cell r="H9">
            <v>0.90469999999999995</v>
          </cell>
        </row>
      </sheetData>
      <sheetData sheetId="638">
        <row r="9">
          <cell r="H9">
            <v>0.90469999999999995</v>
          </cell>
        </row>
      </sheetData>
      <sheetData sheetId="639">
        <row r="9">
          <cell r="H9">
            <v>0.90469999999999995</v>
          </cell>
        </row>
      </sheetData>
      <sheetData sheetId="640"/>
      <sheetData sheetId="641"/>
      <sheetData sheetId="642"/>
      <sheetData sheetId="643"/>
      <sheetData sheetId="644"/>
      <sheetData sheetId="645">
        <row r="9">
          <cell r="H9">
            <v>0.90469999999999995</v>
          </cell>
        </row>
      </sheetData>
      <sheetData sheetId="646">
        <row r="9">
          <cell r="H9">
            <v>0.90469999999999995</v>
          </cell>
        </row>
      </sheetData>
      <sheetData sheetId="647">
        <row r="9">
          <cell r="H9">
            <v>0.90469999999999995</v>
          </cell>
        </row>
      </sheetData>
      <sheetData sheetId="648">
        <row r="9">
          <cell r="H9">
            <v>0.90469999999999995</v>
          </cell>
        </row>
      </sheetData>
      <sheetData sheetId="649"/>
      <sheetData sheetId="650">
        <row r="9">
          <cell r="H9">
            <v>0.90469999999999995</v>
          </cell>
        </row>
      </sheetData>
      <sheetData sheetId="651"/>
      <sheetData sheetId="652"/>
      <sheetData sheetId="653"/>
      <sheetData sheetId="654">
        <row r="9">
          <cell r="H9">
            <v>0.90469999999999995</v>
          </cell>
        </row>
      </sheetData>
      <sheetData sheetId="655"/>
      <sheetData sheetId="656">
        <row r="9">
          <cell r="H9">
            <v>0.90469999999999995</v>
          </cell>
        </row>
      </sheetData>
      <sheetData sheetId="657">
        <row r="9">
          <cell r="H9">
            <v>0.90469999999999995</v>
          </cell>
        </row>
      </sheetData>
      <sheetData sheetId="658">
        <row r="9">
          <cell r="H9">
            <v>0.90469999999999995</v>
          </cell>
        </row>
      </sheetData>
      <sheetData sheetId="659"/>
      <sheetData sheetId="660">
        <row r="9">
          <cell r="H9">
            <v>0.90469999999999995</v>
          </cell>
        </row>
      </sheetData>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row r="9">
          <cell r="H9">
            <v>0.90469999999999995</v>
          </cell>
        </row>
      </sheetData>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row r="9">
          <cell r="H9">
            <v>0.90469999999999995</v>
          </cell>
        </row>
      </sheetData>
      <sheetData sheetId="1062">
        <row r="9">
          <cell r="H9">
            <v>0.90469999999999995</v>
          </cell>
        </row>
      </sheetData>
      <sheetData sheetId="1063"/>
      <sheetData sheetId="1064"/>
      <sheetData sheetId="1065"/>
      <sheetData sheetId="1066"/>
      <sheetData sheetId="1067"/>
      <sheetData sheetId="1068"/>
      <sheetData sheetId="1069"/>
      <sheetData sheetId="1070">
        <row r="9">
          <cell r="H9">
            <v>0.90469999999999995</v>
          </cell>
        </row>
      </sheetData>
      <sheetData sheetId="1071">
        <row r="9">
          <cell r="H9">
            <v>0.90469999999999995</v>
          </cell>
        </row>
      </sheetData>
      <sheetData sheetId="1072">
        <row r="9">
          <cell r="H9">
            <v>0.90469999999999995</v>
          </cell>
        </row>
      </sheetData>
      <sheetData sheetId="1073">
        <row r="9">
          <cell r="H9">
            <v>0.90469999999999995</v>
          </cell>
        </row>
      </sheetData>
      <sheetData sheetId="1074">
        <row r="9">
          <cell r="H9">
            <v>0.90469999999999995</v>
          </cell>
        </row>
      </sheetData>
      <sheetData sheetId="1075"/>
      <sheetData sheetId="1076">
        <row r="9">
          <cell r="H9">
            <v>0.90469999999999995</v>
          </cell>
        </row>
      </sheetData>
      <sheetData sheetId="1077">
        <row r="9">
          <cell r="H9">
            <v>0.90469999999999995</v>
          </cell>
        </row>
      </sheetData>
      <sheetData sheetId="1078">
        <row r="9">
          <cell r="H9">
            <v>0.90469999999999995</v>
          </cell>
        </row>
      </sheetData>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refreshError="1"/>
      <sheetData sheetId="1103" refreshError="1"/>
      <sheetData sheetId="1104" refreshError="1"/>
      <sheetData sheetId="1105"/>
      <sheetData sheetId="1106"/>
      <sheetData sheetId="1107"/>
      <sheetData sheetId="1108"/>
      <sheetData sheetId="1109"/>
      <sheetData sheetId="1110"/>
      <sheetData sheetId="1111"/>
      <sheetData sheetId="1112"/>
      <sheetData sheetId="1113"/>
      <sheetData sheetId="1114"/>
      <sheetData sheetId="1115"/>
      <sheetData sheetId="1116" refreshError="1"/>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refreshError="1"/>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sheetData sheetId="1183"/>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sheetData sheetId="1196"/>
      <sheetData sheetId="1197"/>
      <sheetData sheetId="1198"/>
      <sheetData sheetId="1199"/>
      <sheetData sheetId="1200"/>
      <sheetData sheetId="120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 val="Basis"/>
      <sheetName val="steel"/>
      <sheetName val="[DICIEM.XLS][DICIEM.XLS][DICIEM"/>
      <sheetName val="Listas"/>
      <sheetName val="[DICIEM.XLS]\PCA\EXCEL\OTROS\DI"/>
      <sheetName val="[DICIEM.XLS][DICIEM.XLS]\PCA\EX"/>
      <sheetName val="[DICIEM.XLS]_PCA_EXCEL_OTROS_18"/>
      <sheetName val="[DICIEM.XLS]_PCA_EXCEL_OTROS__8"/>
      <sheetName val="[DICIEM.XLS]_PCA_EXCEL_OTROS__3"/>
      <sheetName val="[DICIEM.XLS]_PCA_EXCEL_OTROS__2"/>
      <sheetName val="[DICIEM.XLS]_PCA_EXCEL_OTROS__4"/>
      <sheetName val="[DICIEM.XLS]_PCA_EXCEL_OTROS__7"/>
      <sheetName val="[DICIEM.XLS]_PCA_EXCEL_OTROS__5"/>
      <sheetName val="[DICIEM.XLS]_PCA_EXCEL_OTROS__6"/>
      <sheetName val="[DICIEM.XLS]_PCA_EXCEL_OTROS_12"/>
      <sheetName val="[DICIEM.XLS]_PCA_EXCEL_OTROS_10"/>
      <sheetName val="[DICIEM.XLS]_PCA_EXCEL_OTROS__9"/>
      <sheetName val="[DICIEM.XLS]_PCA_EXCEL_OTROS_11"/>
      <sheetName val="[DICIEM.XLS]_PCA_EXCEL_OTROS_15"/>
      <sheetName val="[DICIEM.XLS]_PCA_EXCEL_OTROS_13"/>
      <sheetName val="[DICIEM.XLS]_PCA_EXCEL_OTROS_14"/>
      <sheetName val="[DICIEM.XLS]_PCA_EXCEL_OTROS_16"/>
      <sheetName val="[DICIEM.XLS]_PCA_EXCEL_OTROS_17"/>
      <sheetName val="[DICIEM.XLS]_PCA_EXCEL_OTROS_19"/>
      <sheetName val="[DICIEM.XLS]_PCA_EXCEL_OTROS_20"/>
      <sheetName val="[DICIEM.XLS]_PCA_EXCEL_OTRO_209"/>
      <sheetName val="[DICIEM.XLS]_PCA_EXCEL_OTROS_21"/>
      <sheetName val="[DICIEM.XLS]_PCA_EXCEL_OTROS_37"/>
      <sheetName val="[DICIEM.XLS]_PCA_EXCEL_OTROS_22"/>
      <sheetName val="[DICIEM.XLS]_PCA_EXCEL_OTROS_24"/>
      <sheetName val="[DICIEM.XLS]_PCA_EXCEL_OTROS_23"/>
      <sheetName val="[DICIEM.XLS]_PCA_EXCEL_OTROS_25"/>
      <sheetName val="[DICIEM.XLS]_PCA_EXCEL_OTROS_29"/>
      <sheetName val="[DICIEM.XLS]_PCA_EXCEL_OTROS_26"/>
      <sheetName val="[DICIEM.XLS]_PCA_EXCEL_OTROS_27"/>
      <sheetName val="[DICIEM.XLS]_PCA_EXCEL_OTROS_28"/>
      <sheetName val="[DICIEM.XLS]_PCA_EXCEL_OTROS_30"/>
      <sheetName val="[DICIEM.XLS]_PCA_EXCEL_OTROS_31"/>
      <sheetName val="[DICIEM.XLS]_PCA_EXCEL_OTROS_32"/>
      <sheetName val="[DICIEM.XLS]_PCA_EXCEL_OTROS_33"/>
      <sheetName val="[DICIEM.XLS]_PCA_EXCEL_OTROS_34"/>
      <sheetName val="[DICIEM.XLS]_PCA_EXCEL_OTROS_35"/>
      <sheetName val="[DICIEM.XLS]_PCA_EXCEL_OTROS_36"/>
      <sheetName val="[DICIEM.XLS]_PCA_EXCEL_OTROS_38"/>
      <sheetName val="[DICIEM.XLS]_PCA_EXCEL_OTROS_94"/>
      <sheetName val="[DICIEM.XLS]_PCA_EXCEL_OTROS_40"/>
      <sheetName val="[DICIEM.XLS]_PCA_EXCEL_OTROS_39"/>
      <sheetName val="[DICIEM.XLS]_PCA_EXCEL_OTROS_41"/>
      <sheetName val="[DICIEM.XLS]_PCA_EXCEL_OTROS_42"/>
      <sheetName val="[DICIEM.XLS]_PCA_EXCEL_OTROS_45"/>
      <sheetName val="[DICIEM.XLS]_PCA_EXCEL_OTROS_43"/>
      <sheetName val="[DICIEM.XLS]_PCA_EXCEL_OTROS_44"/>
      <sheetName val="[DICIEM.XLS]_PCA_EXCEL_OTROS_47"/>
      <sheetName val="[DICIEM.XLS]_PCA_EXCEL_OTROS_46"/>
      <sheetName val="[DICIEM.XLS]_PCA_EXCEL_OTROS_48"/>
      <sheetName val="[DICIEM.XLS]_PCA_EXCEL_OTROS_51"/>
      <sheetName val="[DICIEM.XLS]_PCA_EXCEL_OTROS_49"/>
      <sheetName val="[DICIEM.XLS]_PCA_EXCEL_OTROS_50"/>
      <sheetName val="[DICIEM.XLS]_PCA_EXCEL_OTROS_52"/>
      <sheetName val="[DICIEM.XLS]_PCA_EXCEL_OTROS_55"/>
      <sheetName val="[DICIEM.XLS]_PCA_EXCEL_OTROS_54"/>
      <sheetName val="[DICIEM.XLS]_PCA_EXCEL_OTROS_53"/>
      <sheetName val="[DICIEM.XLS]_PCA_EXCEL_OTROS_57"/>
      <sheetName val="[DICIEM.XLS]_PCA_EXCEL_OTROS_56"/>
      <sheetName val="[DICIEM.XLS]_PCA_EXCEL_OTROS_62"/>
      <sheetName val="[DICIEM.XLS]_PCA_EXCEL_OTROS_58"/>
      <sheetName val="[DICIEM.XLS]_PCA_EXCEL_OTROS_59"/>
      <sheetName val="[DICIEM.XLS]_PCA_EXCEL_OTROS_60"/>
      <sheetName val="[DICIEM.XLS]_PCA_EXCEL_OTROS_61"/>
      <sheetName val="[DICIEM.XLS]_PCA_EXCEL_OTROS_63"/>
      <sheetName val="[DICIEM.XLS]_PCA_EXCEL_OTROS_64"/>
      <sheetName val="[DICIEM.XLS]_PCA_EXCEL_OTROS_76"/>
      <sheetName val="[DICIEM.XLS]_PCA_EXCEL_OTROS_65"/>
      <sheetName val="[DICIEM.XLS]_PCA_EXCEL_OTROS_66"/>
      <sheetName val="[DICIEM.XLS]_PCA_EXCEL_OTROS_67"/>
      <sheetName val="[DICIEM.XLS]_PCA_EXCEL_OTROS_68"/>
      <sheetName val="[DICIEM.XLS]_PCA_EXCEL_OTROS_69"/>
      <sheetName val="[DICIEM.XLS]_PCA_EXCEL_OTROS_70"/>
      <sheetName val="[DICIEM.XLS]_PCA_EXCEL_OTROS_71"/>
      <sheetName val="[DICIEM.XLS]_PCA_EXCEL_OTROS_72"/>
      <sheetName val="[DICIEM.XLS]_PCA_EXCEL_OTROS_73"/>
      <sheetName val="[DICIEM.XLS]_PCA_EXCEL_OTROS_74"/>
      <sheetName val="[DICIEM.XLS]_PCA_EXCEL_OTROS_75"/>
      <sheetName val="[DICIEM.XLS]_PCA_EXCEL_OTROS_83"/>
      <sheetName val="[DICIEM.XLS]_PCA_EXCEL_OTROS_77"/>
      <sheetName val="[DICIEM.XLS]_PCA_EXCEL_OTROS_78"/>
      <sheetName val="[DICIEM.XLS]_PCA_EXCEL_OTROS_79"/>
      <sheetName val="[DICIEM.XLS]_PCA_EXCEL_OTROS_80"/>
      <sheetName val="[DICIEM.XLS]_PCA_EXCEL_OTROS_81"/>
      <sheetName val="[DICIEM.XLS]_PCA_EXCEL_OTROS_82"/>
      <sheetName val="[DICIEM.XLS]_PCA_EXCEL_OTROS_88"/>
      <sheetName val="[DICIEM.XLS]_PCA_EXCEL_OTROS_84"/>
      <sheetName val="[DICIEM.XLS]_PCA_EXCEL_OTROS_85"/>
      <sheetName val="[DICIEM.XLS]_PCA_EXCEL_OTROS_86"/>
      <sheetName val="[DICIEM.XLS]_PCA_EXCEL_OTROS_87"/>
      <sheetName val="[DICIEM.XLS]_PCA_EXCEL_OTROS_93"/>
      <sheetName val="[DICIEM.XLS]_PCA_EXCEL_OTROS_89"/>
      <sheetName val="[DICIEM.XLS]_PCA_EXCEL_OTROS_90"/>
      <sheetName val="[DICIEM.XLS]_PCA_EXCEL_OTROS_91"/>
      <sheetName val="[DICIEM.XLS]_PCA_EXCEL_OTROS_92"/>
      <sheetName val="[DICIEM.XLS]_PCA_EXCEL_OTROS_96"/>
      <sheetName val="[DICIEM.XLS]_PCA_EXCEL_OTROS_95"/>
      <sheetName val="[DICIEM.XLS]_PCA_EXCEL_OTRO_106"/>
      <sheetName val="[DICIEM.XLS]_PCA_EXCEL_OTROS_97"/>
      <sheetName val="[DICIEM.XLS]_PCA_EXCEL_OTROS_98"/>
      <sheetName val="[DICIEM.XLS]_PCA_EXCEL_OTROS_99"/>
      <sheetName val="[DICIEM.XLS]_PCA_EXCEL_OTRO_100"/>
      <sheetName val="[DICIEM.XLS]_PCA_EXCEL_OTRO_101"/>
      <sheetName val="[DICIEM.XLS]_PCA_EXCEL_OTRO_102"/>
      <sheetName val="[DICIEM.XLS]_PCA_EXCEL_OTRO_103"/>
      <sheetName val="[DICIEM.XLS]_PCA_EXCEL_OTRO_104"/>
      <sheetName val="[DICIEM.XLS]_PCA_EXCEL_OTRO_105"/>
      <sheetName val="[DICIEM.XLS]_PCA_EXCEL_OTRO_110"/>
      <sheetName val="[DICIEM.XLS]_PCA_EXCEL_OTRO_107"/>
      <sheetName val="[DICIEM.XLS]_PCA_EXCEL_OTRO_108"/>
      <sheetName val="[DICIEM.XLS]_PCA_EXCEL_OTRO_109"/>
      <sheetName val="[DICIEM.XLS]_PCA_EXCEL_OTRO_111"/>
      <sheetName val="[DICIEM.XLS]_PCA_EXCEL_OTRO_112"/>
      <sheetName val="[DICIEM.XLS]_PCA_EXCEL_OTRO_113"/>
      <sheetName val="[DICIEM.XLS]_PCA_EXCEL_OTRO_120"/>
      <sheetName val="[DICIEM.XLS]_PCA_EXCEL_OTRO_119"/>
      <sheetName val="[DICIEM.XLS]_PCA_EXCEL_OTRO_114"/>
      <sheetName val="[DICIEM.XLS]_PCA_EXCEL_OTRO_115"/>
      <sheetName val="[DICIEM.XLS]_PCA_EXCEL_OTRO_116"/>
      <sheetName val="[DICIEM.XLS]_PCA_EXCEL_OTRO_117"/>
      <sheetName val="[DICIEM.XLS]_PCA_EXCEL_OTRO_118"/>
      <sheetName val="[DICIEM.XLS]_PCA_EXCEL_OTRO_124"/>
      <sheetName val="[DICIEM.XLS]_PCA_EXCEL_OTRO_121"/>
      <sheetName val="[DICIEM.XLS]_PCA_EXCEL_OTRO_122"/>
      <sheetName val="[DICIEM.XLS]_PCA_EXCEL_OTRO_123"/>
      <sheetName val="[DICIEM.XLS]_PCA_EXCEL_OTRO_126"/>
      <sheetName val="[DICIEM.XLS]_PCA_EXCEL_OTRO_125"/>
      <sheetName val="[DICIEM.XLS]_PCA_EXCEL_OTRO_128"/>
      <sheetName val="[DICIEM.XLS]_PCA_EXCEL_OTRO_127"/>
      <sheetName val="[DICIEM.XLS]_PCA_EXCEL_OTRO_164"/>
      <sheetName val="[DICIEM.XLS]_PCA_EXCEL_OTRO_129"/>
      <sheetName val="[DICIEM.XLS]_PCA_EXCEL_OTRO_130"/>
      <sheetName val="[DICIEM.XLS]_PCA_EXCEL_OTRO_132"/>
      <sheetName val="[DICIEM.XLS]_PCA_EXCEL_OTRO_131"/>
      <sheetName val="[DICIEM.XLS]_PCA_EXCEL_OTRO_133"/>
      <sheetName val="[DICIEM.XLS]_PCA_EXCEL_OTRO_134"/>
      <sheetName val="[DICIEM.XLS]_PCA_EXCEL_OTRO_135"/>
      <sheetName val="[DICIEM.XLS]_PCA_EXCEL_OTRO_136"/>
      <sheetName val="[DICIEM.XLS]_PCA_EXCEL_OTRO_163"/>
      <sheetName val="[DICIEM.XLS]_PCA_EXCEL_OTRO_141"/>
      <sheetName val="[DICIEM.XLS]_PCA_EXCEL_OTRO_137"/>
      <sheetName val="[DICIEM.XLS]_PCA_EXCEL_OTRO_138"/>
      <sheetName val="[DICIEM.XLS]_PCA_EXCEL_OTRO_139"/>
      <sheetName val="[DICIEM.XLS]_PCA_EXCEL_OTRO_140"/>
      <sheetName val="[DICIEM.XLS]_PCA_EXCEL_OTRO_147"/>
      <sheetName val="[DICIEM.XLS]_PCA_EXCEL_OTRO_142"/>
      <sheetName val="[DICIEM.XLS]_PCA_EXCEL_OTRO_146"/>
      <sheetName val="[DICIEM.XLS]_PCA_EXCEL_OTRO_143"/>
      <sheetName val="[DICIEM.XLS]_PCA_EXCEL_OTRO_144"/>
      <sheetName val="[DICIEM.XLS]_PCA_EXCEL_OTRO_145"/>
      <sheetName val="[DICIEM.XLS]_PCA_EXCEL_OTRO_151"/>
      <sheetName val="[DICIEM.XLS]_PCA_EXCEL_OTRO_149"/>
      <sheetName val="[DICIEM.XLS]_PCA_EXCEL_OTRO_148"/>
      <sheetName val="[DICIEM.XLS]_PCA_EXCEL_OTRO_150"/>
      <sheetName val="[DICIEM.XLS]_PCA_EXCEL_OTRO_154"/>
      <sheetName val="[DICIEM.XLS]_PCA_EXCEL_OTRO_152"/>
      <sheetName val="[DICIEM.XLS]_PCA_EXCEL_OTRO_153"/>
      <sheetName val="[DICIEM.XLS]_PCA_EXCEL_OTRO_155"/>
      <sheetName val="[DICIEM.XLS]_PCA_EXCEL_OTRO_156"/>
      <sheetName val="[DICIEM.XLS]_PCA_EXCEL_OTRO_161"/>
      <sheetName val="[DICIEM.XLS]_PCA_EXCEL_OTRO_157"/>
      <sheetName val="[DICIEM.XLS]_PCA_EXCEL_OTRO_158"/>
      <sheetName val="[DICIEM.XLS]_PCA_EXCEL_OTRO_159"/>
      <sheetName val="[DICIEM.XLS]_PCA_EXCEL_OTRO_160"/>
      <sheetName val="[DICIEM.XLS]_PCA_EXCEL_OTRO_162"/>
      <sheetName val="[DICIEM.XLS]_PCA_EXCEL_OTRO_185"/>
      <sheetName val="[DICIEM.XLS]_PCA_EXCEL_OTRO_165"/>
      <sheetName val="[DICIEM.XLS]_PCA_EXCEL_OTRO_166"/>
      <sheetName val="[DICIEM.XLS]_PCA_EXCEL_OTRO_167"/>
      <sheetName val="[DICIEM.XLS]_PCA_EXCEL_OTRO_168"/>
      <sheetName val="[DICIEM.XLS]_PCA_EXCEL_OTRO_169"/>
      <sheetName val="[DICIEM.XLS]_PCA_EXCEL_OTRO_170"/>
      <sheetName val="[DICIEM.XLS]_PCA_EXCEL_OTRO_171"/>
      <sheetName val="[DICIEM.XLS]_PCA_EXCEL_OTRO_173"/>
      <sheetName val="[DICIEM.XLS]_PCA_EXCEL_OTRO_172"/>
      <sheetName val="[DICIEM.XLS]_PCA_EXCEL_OTRO_180"/>
      <sheetName val="[DICIEM.XLS]_PCA_EXCEL_OTRO_174"/>
      <sheetName val="[DICIEM.XLS]_PCA_EXCEL_OTRO_175"/>
      <sheetName val="[DICIEM.XLS]_PCA_EXCEL_OTRO_176"/>
      <sheetName val="[DICIEM.XLS]_PCA_EXCEL_OTRO_177"/>
      <sheetName val="[DICIEM.XLS]_PCA_EXCEL_OTRO_178"/>
      <sheetName val="[DICIEM.XLS]_PCA_EXCEL_OTRO_179"/>
      <sheetName val="[DICIEM.XLS]_PCA_EXCEL_OTRO_181"/>
      <sheetName val="[DICIEM.XLS]_PCA_EXCEL_OTRO_183"/>
      <sheetName val="[DICIEM.XLS]_PCA_EXCEL_OTRO_182"/>
      <sheetName val="[DICIEM.XLS]_PCA_EXCEL_OTRO_184"/>
      <sheetName val="[DICIEM.XLS]_PCA_EXCEL_OTRO_188"/>
      <sheetName val="[DICIEM.XLS]_PCA_EXCEL_OTRO_187"/>
      <sheetName val="[DICIEM.XLS]_PCA_EXCEL_OTRO_186"/>
      <sheetName val="[DICIEM.XLS]_PCA_EXCEL_OTRO_189"/>
      <sheetName val="[DICIEM.XLS]_PCA_EXCEL_OTRO_191"/>
      <sheetName val="[DICIEM.XLS]_PCA_EXCEL_OTRO_190"/>
      <sheetName val="[DICIEM.XLS]_PCA_EXCEL_OTRO_193"/>
      <sheetName val="[DICIEM.XLS]_PCA_EXCEL_OTRO_192"/>
      <sheetName val="[DICIEM.XLS]_PCA_EXCEL_OTRO_195"/>
      <sheetName val="[DICIEM.XLS]_PCA_EXCEL_OTRO_194"/>
      <sheetName val="[DICIEM.XLS]_PCA_EXCEL_OTRO_196"/>
      <sheetName val="[DICIEM.XLS]_PCA_EXCEL_OTRO_197"/>
      <sheetName val="[DICIEM.XLS]_PCA_EXCEL_OTRO_198"/>
      <sheetName val="[DICIEM.XLS]_PCA_EXCEL_OTRO_199"/>
      <sheetName val="[DICIEM.XLS]_PCA_EXCEL_OTRO_200"/>
      <sheetName val="[DICIEM.XLS]_PCA_EXCEL_OTRO_201"/>
      <sheetName val="[DICIEM.XLS]_PCA_EXCEL_OTRO_202"/>
      <sheetName val="[DICIEM.XLS]_PCA_EXCEL_OTRO_205"/>
      <sheetName val="[DICIEM.XLS]_PCA_EXCEL_OTRO_204"/>
      <sheetName val="[DICIEM.XLS]_PCA_EXCEL_OTRO_203"/>
      <sheetName val="[DICIEM.XLS]_PCA_EXCEL_OTRO_206"/>
      <sheetName val="[DICIEM.XLS]_PCA_EXCEL_OTRO_207"/>
      <sheetName val="[DICIEM.XLS]_PCA_EXCEL_OTRO_208"/>
      <sheetName val="[DICIEM.XLS]_PCA_EXCEL_OTRO_286"/>
      <sheetName val="[DICIEM.XLS]_PCA_EXCEL_OTRO_210"/>
      <sheetName val="[DICIEM.XLS]_PCA_EXCEL_OTRO_211"/>
      <sheetName val="[DICIEM.XLS]_PCA_EXCEL_OTRO_221"/>
      <sheetName val="[DICIEM.XLS]_PCA_EXCEL_OTRO_213"/>
      <sheetName val="[DICIEM.XLS]_PCA_EXCEL_OTRO_212"/>
      <sheetName val="[DICIEM.XLS]_PCA_EXCEL_OTRO_215"/>
      <sheetName val="[DICIEM.XLS]_PCA_EXCEL_OTRO_214"/>
      <sheetName val="[DICIEM.XLS]_PCA_EXCEL_OTRO_216"/>
      <sheetName val="[DICIEM.XLS]_PCA_EXCEL_OTRO_217"/>
      <sheetName val="[DICIEM.XLS]_PCA_EXCEL_OTRO_218"/>
      <sheetName val="[DICIEM.XLS]_PCA_EXCEL_OTRO_219"/>
      <sheetName val="[DICIEM.XLS]_PCA_EXCEL_OTRO_220"/>
      <sheetName val="[DICIEM.XLS]_PCA_EXCEL_OTRO_223"/>
      <sheetName val="[DICIEM.XLS]_PCA_EXCEL_OTRO_222"/>
      <sheetName val="[DICIEM.XLS]_PCA_EXCEL_OTRO_224"/>
      <sheetName val="[DICIEM.XLS]_PCA_EXCEL_OTRO_226"/>
      <sheetName val="[DICIEM.XLS]_PCA_EXCEL_OTRO_225"/>
      <sheetName val="[DICIEM.XLS]_PCA_EXCEL_OTRO_228"/>
      <sheetName val="[DICIEM.XLS]_PCA_EXCEL_OTRO_227"/>
      <sheetName val="[DICIEM.XLS]_PCA_EXCEL_OTRO_229"/>
      <sheetName val="[DICIEM.XLS]_PCA_EXCEL_OTRO_235"/>
      <sheetName val="[DICIEM.XLS]_PCA_EXCEL_OTRO_230"/>
      <sheetName val="[DICIEM.XLS]_PCA_EXCEL_OTRO_231"/>
      <sheetName val="[DICIEM.XLS]_PCA_EXCEL_OTRO_233"/>
      <sheetName val="[DICIEM.XLS]_PCA_EXCEL_OTRO_232"/>
      <sheetName val="[DICIEM.XLS]_PCA_EXCEL_OTRO_234"/>
      <sheetName val="[DICIEM.XLS]_PCA_EXCEL_OTRO_236"/>
      <sheetName val="[DICIEM.XLS]_PCA_EXCEL_OTRO_237"/>
      <sheetName val="[DICIEM.XLS]_PCA_EXCEL_OTRO_239"/>
      <sheetName val="[DICIEM.XLS]_PCA_EXCEL_OTRO_238"/>
      <sheetName val="[DICIEM.XLS]_PCA_EXCEL_OTRO_241"/>
      <sheetName val="[DICIEM.XLS]_PCA_EXCEL_OTRO_240"/>
      <sheetName val="[DICIEM.XLS]_PCA_EXCEL_OTRO_244"/>
      <sheetName val="[DICIEM.XLS]_PCA_EXCEL_OTRO_243"/>
      <sheetName val="[DICIEM.XLS]_PCA_EXCEL_OTRO_242"/>
      <sheetName val="[DICIEM.XLS]_PCA_EXCEL_OTRO_246"/>
      <sheetName val="[DICIEM.XLS]_PCA_EXCEL_OTRO_245"/>
      <sheetName val="[DICIEM.XLS]_PCA_EXCEL_OTRO_247"/>
      <sheetName val="[DICIEM.XLS]_PCA_EXCEL_OTRO_248"/>
      <sheetName val="[DICIEM.XLS]_PCA_EXCEL_OTRO_252"/>
      <sheetName val="[DICIEM.XLS]_PCA_EXCEL_OTRO_249"/>
      <sheetName val="[DICIEM.XLS]_PCA_EXCEL_OTRO_250"/>
      <sheetName val="[DICIEM.XLS]_PCA_EXCEL_OTRO_251"/>
      <sheetName val="[DICIEM.XLS]_PCA_EXCEL_OTRO_253"/>
      <sheetName val="[DICIEM.XLS]_PCA_EXCEL_OTRO_261"/>
      <sheetName val="[DICIEM.XLS]_PCA_EXCEL_OTRO_254"/>
      <sheetName val="[DICIEM.XLS]_PCA_EXCEL_OTRO_255"/>
      <sheetName val="[DICIEM.XLS]_PCA_EXCEL_OTRO_256"/>
      <sheetName val="[DICIEM.XLS]_PCA_EXCEL_OTRO_257"/>
      <sheetName val="[DICIEM.XLS]_PCA_EXCEL_OTRO_258"/>
      <sheetName val="[DICIEM.XLS]_PCA_EXCEL_OTRO_259"/>
      <sheetName val="[DICIEM.XLS]_PCA_EXCEL_OTRO_260"/>
      <sheetName val="[DICIEM.XLS]_PCA_EXCEL_OTRO_273"/>
      <sheetName val="[DICIEM.XLS]_PCA_EXCEL_OTRO_272"/>
      <sheetName val="[DICIEM.XLS]_PCA_EXCEL_OTRO_262"/>
      <sheetName val="[DICIEM.XLS]_PCA_EXCEL_OTRO_263"/>
      <sheetName val="[DICIEM.XLS]_PCA_EXCEL_OTRO_264"/>
      <sheetName val="[DICIEM.XLS]_PCA_EXCEL_OTRO_265"/>
      <sheetName val="[DICIEM.XLS]_PCA_EXCEL_OTRO_266"/>
      <sheetName val="[DICIEM.XLS]_PCA_EXCEL_OTRO_267"/>
      <sheetName val="[DICIEM.XLS]_PCA_EXCEL_OTRO_268"/>
      <sheetName val="[DICIEM.XLS]_PCA_EXCEL_OTRO_269"/>
      <sheetName val="[DICIEM.XLS]_PCA_EXCEL_OTRO_270"/>
      <sheetName val="[DICIEM.XLS]_PCA_EXCEL_OTRO_271"/>
      <sheetName val="[DICIEM.XLS]_PCA_EXCEL_OTRO_279"/>
      <sheetName val="[DICIEM.XLS]_PCA_EXCEL_OTRO_274"/>
      <sheetName val="[DICIEM.XLS]_PCA_EXCEL_OTRO_275"/>
      <sheetName val="[DICIEM.XLS]_PCA_EXCEL_OTRO_276"/>
      <sheetName val="[DICIEM.XLS]_PCA_EXCEL_OTRO_277"/>
      <sheetName val="[DICIEM.XLS]_PCA_EXCEL_OTRO_278"/>
      <sheetName val="[DICIEM.XLS]_PCA_EXCEL_OTRO_280"/>
      <sheetName val="[DICIEM.XLS]_PCA_EXCEL_OTRO_284"/>
      <sheetName val="[DICIEM.XLS]_PCA_EXCEL_OTRO_281"/>
      <sheetName val="[DICIEM.XLS]_PCA_EXCEL_OTRO_283"/>
      <sheetName val="[DICIEM.XLS]_PCA_EXCEL_OTRO_282"/>
      <sheetName val="[DICIEM.XLS]_PCA_EXCEL_OTRO_285"/>
      <sheetName val="[DICIEM.XLS]_PCA_EXCEL_OTRO_295"/>
      <sheetName val="[DICIEM.XLS]_PCA_EXCEL_OTRO_287"/>
      <sheetName val="[DICIEM.XLS]_PCA_EXCEL_OTRO_288"/>
      <sheetName val="[DICIEM.XLS]_PCA_EXCEL_OTRO_291"/>
      <sheetName val="[DICIEM.XLS]_PCA_EXCEL_OTRO_289"/>
      <sheetName val="[DICIEM.XLS]_PCA_EXCEL_OTRO_290"/>
      <sheetName val="[DICIEM.XLS]_PCA_EXCEL_OTRO_292"/>
      <sheetName val="[DICIEM.XLS]_PCA_EXCEL_OTRO_293"/>
      <sheetName val="[DICIEM.XLS]_PCA_EXCEL_OTRO_294"/>
      <sheetName val="[DICIEM.XLS]_PCA_EXCEL_OTRO_328"/>
      <sheetName val="[DICIEM.XLS]_PCA_EXCEL_OTRO_297"/>
      <sheetName val="[DICIEM.XLS]_PCA_EXCEL_OTRO_296"/>
      <sheetName val="[DICIEM.XLS]_PCA_EXCEL_OTRO_325"/>
      <sheetName val="[DICIEM.XLS]_PCA_EXCEL_OTRO_311"/>
      <sheetName val="[DICIEM.XLS]_PCA_EXCEL_OTRO_306"/>
      <sheetName val="[DICIEM.XLS]_PCA_EXCEL_OTRO_302"/>
      <sheetName val="[DICIEM.XLS]_PCA_EXCEL_OTRO_299"/>
      <sheetName val="[DICIEM.XLS]_PCA_EXCEL_OTRO_298"/>
      <sheetName val="[DICIEM.XLS]_PCA_EXCEL_OTRO_300"/>
      <sheetName val="[DICIEM.XLS]_PCA_EXCEL_OTRO_301"/>
      <sheetName val="[DICIEM.XLS]_PCA_EXCEL_OTRO_303"/>
      <sheetName val="[DICIEM.XLS]_PCA_EXCEL_OTRO_304"/>
      <sheetName val="[DICIEM.XLS]_PCA_EXCEL_OTRO_305"/>
      <sheetName val="[DICIEM.XLS]_PCA_EXCEL_OTRO_307"/>
      <sheetName val="[DICIEM.XLS]_PCA_EXCEL_OTRO_308"/>
      <sheetName val="[DICIEM.XLS]_PCA_EXCEL_OTRO_309"/>
      <sheetName val="[DICIEM.XLS]_PCA_EXCEL_OTRO_310"/>
      <sheetName val="[DICIEM.XLS]_PCA_EXCEL_OTRO_312"/>
      <sheetName val="[DICIEM.XLS]_PCA_EXCEL_OTRO_313"/>
      <sheetName val="[DICIEM.XLS]_PCA_EXCEL_OTRO_314"/>
      <sheetName val="[DICIEM.XLS]_PCA_EXCEL_OTRO_315"/>
      <sheetName val="[DICIEM.XLS]_PCA_EXCEL_OTRO_316"/>
      <sheetName val="[DICIEM.XLS]_PCA_EXCEL_OTRO_317"/>
      <sheetName val="[DICIEM.XLS]_PCA_EXCEL_OTRO_318"/>
      <sheetName val="[DICIEM.XLS]_PCA_EXCEL_OTRO_319"/>
      <sheetName val="[DICIEM.XLS]_PCA_EXCEL_OTRO_320"/>
      <sheetName val="[DICIEM.XLS]_PCA_EXCEL_OTRO_321"/>
      <sheetName val="[DICIEM.XLS]_PCA_EXCEL_OTRO_322"/>
      <sheetName val="[DICIEM.XLS]_PCA_EXCEL_OTRO_323"/>
      <sheetName val="[DICIEM.XLS]_PCA_EXCEL_OTRO_324"/>
      <sheetName val="[DICIEM.XLS]_PCA_EXCEL_OTRO_327"/>
      <sheetName val="[DICIEM.XLS]_PCA_EXCEL_OTRO_326"/>
      <sheetName val="[DICIEM.XLS]_PCA_EXCEL_OTRO_337"/>
      <sheetName val="[DICIEM.XLS]_PCA_EXCEL_OTRO_329"/>
      <sheetName val="[DICIEM.XLS]_PCA_EXCEL_OTRO_330"/>
      <sheetName val="[DICIEM.XLS]_PCA_EXCEL_OTRO_331"/>
      <sheetName val="[DICIEM.XLS]_PCA_EXCEL_OTRO_332"/>
      <sheetName val="[DICIEM.XLS]_PCA_EXCEL_OTRO_333"/>
      <sheetName val="[DICIEM.XLS]_PCA_EXCEL_OTRO_334"/>
      <sheetName val="[DICIEM.XLS]_PCA_EXCEL_OTRO_335"/>
      <sheetName val="[DICIEM.XLS]_PCA_EXCEL_OTRO_336"/>
      <sheetName val="[DICIEM.XLS]_PCA_EXCEL_OTRO_338"/>
      <sheetName val="[DICIEM.XLS]_PCA_EXCEL_OTRO_350"/>
      <sheetName val="[DICIEM.XLS]_PCA_EXCEL_OTRO_339"/>
      <sheetName val="[DICIEM.XLS]_PCA_EXCEL_OTRO_340"/>
      <sheetName val="[DICIEM.XLS]_PCA_EXCEL_OTRO_341"/>
      <sheetName val="[DICIEM.XLS]_PCA_EXCEL_OTRO_342"/>
      <sheetName val="[DICIEM.XLS]_PCA_EXCEL_OTRO_343"/>
      <sheetName val="[DICIEM.XLS]_PCA_EXCEL_OTRO_344"/>
      <sheetName val="[DICIEM.XLS]_PCA_EXCEL_OTRO_345"/>
      <sheetName val="[DICIEM.XLS]_PCA_EXCEL_OTRO_346"/>
      <sheetName val="[DICIEM.XLS]_PCA_EXCEL_OTRO_347"/>
      <sheetName val="[DICIEM.XLS]_PCA_EXCEL_OTRO_348"/>
      <sheetName val="[DICIEM.XLS]_PCA_EXCEL_OTRO_349"/>
      <sheetName val="[DICIEM.XLS]_PCA_EXCEL_OTRO_351"/>
      <sheetName val="[DICIEM.XLS]_PCA_EXCEL_OTRO_353"/>
      <sheetName val="[DICIEM.XLS]_PCA_EXCEL_OTRO_352"/>
      <sheetName val="[DICIEM.XLS]_PCA_EXCEL_OTRO_374"/>
      <sheetName val="[DICIEM.XLS]_PCA_EXCEL_OTRO_354"/>
      <sheetName val="[DICIEM.XLS]_PCA_EXCEL_OTRO_356"/>
      <sheetName val="[DICIEM.XLS]_PCA_EXCEL_OTRO_355"/>
      <sheetName val="[DICIEM.XLS]_PCA_EXCEL_OTRO_359"/>
      <sheetName val="[DICIEM.XLS]_PCA_EXCEL_OTRO_358"/>
      <sheetName val="[DICIEM.XLS]_PCA_EXCEL_OTRO_357"/>
      <sheetName val="[DICIEM.XLS]_PCA_EXCEL_OTRO_360"/>
      <sheetName val="[DICIEM.XLS]_PCA_EXCEL_OTRO_361"/>
      <sheetName val="[DICIEM.XLS]_PCA_EXCEL_OTRO_362"/>
      <sheetName val="[DICIEM.XLS]_PCA_EXCEL_OTRO_363"/>
      <sheetName val="[DICIEM.XLS]_PCA_EXCEL_OTRO_364"/>
      <sheetName val="[DICIEM.XLS]_PCA_EXCEL_OTRO_365"/>
      <sheetName val="[DICIEM.XLS]_PCA_EXCEL_OTRO_366"/>
      <sheetName val="[DICIEM.XLS]_PCA_EXCEL_OTRO_367"/>
      <sheetName val="[DICIEM.XLS]_PCA_EXCEL_OTRO_368"/>
      <sheetName val="[DICIEM.XLS]_PCA_EXCEL_OTRO_369"/>
      <sheetName val="[DICIEM.XLS]_PCA_EXCEL_OTRO_370"/>
      <sheetName val="[DICIEM.XLS]_PCA_EXCEL_OTRO_371"/>
      <sheetName val="[DICIEM.XLS]_PCA_EXCEL_OTRO_372"/>
      <sheetName val="[DICIEM.XLS]_PCA_EXCEL_OTRO_373"/>
      <sheetName val="[DICIEM.XLS]_PCA_EXCEL_OTRO_375"/>
      <sheetName val="[DICIEM.XLS]_PCA_EXCEL_OTRO_377"/>
      <sheetName val="[DICIEM.XLS]_PCA_EXCEL_OTRO_376"/>
      <sheetName val="[DICIEM.XLS]_PCA_EXCEL_OTRO_391"/>
      <sheetName val="[DICIEM.XLS]_PCA_EXCEL_OTRO_378"/>
      <sheetName val="[DICIEM.XLS]_PCA_EXCEL_OTRO_379"/>
      <sheetName val="[DICIEM.XLS]_PCA_EXCEL_OTRO_380"/>
      <sheetName val="[DICIEM.XLS]_PCA_EXCEL_OTRO_381"/>
      <sheetName val="[DICIEM.XLS]_PCA_EXCEL_OTRO_382"/>
      <sheetName val="[DICIEM.XLS]_PCA_EXCEL_OTRO_383"/>
      <sheetName val="[DICIEM.XLS]_PCA_EXCEL_OTRO_384"/>
      <sheetName val="[DICIEM.XLS]_PCA_EXCEL_OTRO_385"/>
      <sheetName val="[DICIEM.XLS]_PCA_EXCEL_OTRO_386"/>
      <sheetName val="[DICIEM.XLS]_PCA_EXCEL_OTRO_387"/>
      <sheetName val="[DICIEM.XLS]_PCA_EXCEL_OTRO_388"/>
      <sheetName val="[DICIEM.XLS]_PCA_EXCEL_OTRO_389"/>
      <sheetName val="[DICIEM.XLS]_PCA_EXCEL_OTRO_390"/>
      <sheetName val="[DICIEM.XLS]_PCA_EXCEL_OTRO_392"/>
      <sheetName val="[DICIEM.XLS]_PCA_EXCEL_OTRO_406"/>
      <sheetName val="[DICIEM.XLS]_PCA_EXCEL_OTRO_393"/>
      <sheetName val="[DICIEM.XLS]_PCA_EXCEL_OTRO_394"/>
      <sheetName val="[DICIEM.XLS]_PCA_EXCEL_OTRO_395"/>
      <sheetName val="[DICIEM.XLS]_PCA_EXCEL_OTRO_396"/>
      <sheetName val="[DICIEM.XLS]_PCA_EXCEL_OTRO_397"/>
      <sheetName val="[DICIEM.XLS]_PCA_EXCEL_OTRO_398"/>
      <sheetName val="[DICIEM.XLS]_PCA_EXCEL_OTRO_399"/>
      <sheetName val="[DICIEM.XLS]_PCA_EXCEL_OTRO_400"/>
      <sheetName val="[DICIEM.XLS]_PCA_EXCEL_OTRO_401"/>
      <sheetName val="[DICIEM.XLS]_PCA_EXCEL_OTRO_402"/>
      <sheetName val="[DICIEM.XLS]_PCA_EXCEL_OTRO_403"/>
      <sheetName val="[DICIEM.XLS]_PCA_EXCEL_OTRO_404"/>
      <sheetName val="[DICIEM.XLS]_PCA_EXCEL_OTRO_405"/>
      <sheetName val="[DICIEM.XLS]_PCA_EXCEL_OTRO_408"/>
      <sheetName val="[DICIEM.XLS]_PCA_EXCEL_OTRO_407"/>
      <sheetName val="[DICIEM.XLS]_PCA_EXCEL_OTRO_409"/>
      <sheetName val="[DICIEM.XLS]_PCA_EXCEL_OTRO_410"/>
      <sheetName val="[DICIEM.XLS]_PCA_EXCEL_OTRO_415"/>
      <sheetName val="[DICIEM.XLS]_PCA_EXCEL_OTRO_411"/>
      <sheetName val="[DICIEM.XLS]_PCA_EXCEL_OTRO_412"/>
      <sheetName val="[DICIEM.XLS]_PCA_EXCEL_OTRO_413"/>
      <sheetName val="[DICIEM.XLS]_PCA_EXCEL_OTRO_414"/>
      <sheetName val="[DICIEM.XLS]_PCA_EXCEL_OTRO_416"/>
      <sheetName val="[DICIEM.XLS]_PCA_EXCEL_OTRO_417"/>
      <sheetName val="[DICIEM.XLS]_PCA_EXCEL_OTRO_418"/>
      <sheetName val="[DICIEM.XLS]_PCA_EXCEL_OTRO_433"/>
      <sheetName val="[DICIEM.XLS]_PCA_EXCEL_OTRO_419"/>
      <sheetName val="[DICIEM.XLS]_PCA_EXCEL_OTRO_420"/>
      <sheetName val="[DICIEM.XLS]_PCA_EXCEL_OTRO_428"/>
      <sheetName val="[DICIEM.XLS]_PCA_EXCEL_OTRO_421"/>
      <sheetName val="[DICIEM.XLS]_PCA_EXCEL_OTRO_422"/>
      <sheetName val="[DICIEM.XLS]_PCA_EXCEL_OTRO_423"/>
      <sheetName val="[DICIEM.XLS]_PCA_EXCEL_OTRO_424"/>
      <sheetName val="[DICIEM.XLS]_PCA_EXCEL_OTRO_425"/>
      <sheetName val="[DICIEM.XLS]_PCA_EXCEL_OTRO_426"/>
      <sheetName val="[DICIEM.XLS]_PCA_EXCEL_OTRO_427"/>
      <sheetName val="[DICIEM.XLS]_PCA_EXCEL_OTRO_429"/>
      <sheetName val="[DICIEM.XLS]_PCA_EXCEL_OTRO_430"/>
      <sheetName val="[DICIEM.XLS]_PCA_EXCEL_OTRO_431"/>
      <sheetName val="[DICIEM.XLS]_PCA_EXCEL_OTRO_432"/>
      <sheetName val="[DICIEM.XLS]_PCA_EXCEL_OTRO_434"/>
      <sheetName val="[DICIEM.XLS]_PCA_EXCEL_OTRO_448"/>
      <sheetName val="[DICIEM.XLS]_PCA_EXCEL_OTRO_435"/>
      <sheetName val="[DICIEM.XLS]_PCA_EXCEL_OTRO_436"/>
      <sheetName val="[DICIEM.XLS]_PCA_EXCEL_OTRO_437"/>
      <sheetName val="[DICIEM.XLS]_PCA_EXCEL_OTRO_438"/>
      <sheetName val="[DICIEM.XLS]_PCA_EXCEL_OTRO_439"/>
      <sheetName val="[DICIEM.XLS]_PCA_EXCEL_OTRO_440"/>
      <sheetName val="[DICIEM.XLS]_PCA_EXCEL_OTRO_441"/>
      <sheetName val="[DICIEM.XLS]_PCA_EXCEL_OTRO_442"/>
      <sheetName val="[DICIEM.XLS]_PCA_EXCEL_OTRO_443"/>
      <sheetName val="[DICIEM.XLS]_PCA_EXCEL_OTRO_444"/>
      <sheetName val="[DICIEM.XLS]_PCA_EXCEL_OTRO_445"/>
      <sheetName val="[DICIEM.XLS]_PCA_EXCEL_OTRO_446"/>
      <sheetName val="[DICIEM.XLS]_PCA_EXCEL_OTRO_447"/>
      <sheetName val="[DICIEM.XLS]_PCA_EXCEL_OTRO_449"/>
      <sheetName val="[DICIEM.XLS]_PCA_EXCEL_OTRO_450"/>
      <sheetName val="[DICIEM.XLS]_PCA_EXCEL_OTRO_454"/>
      <sheetName val="[DICIEM.XLS]_PCA_EXCEL_OTRO_451"/>
      <sheetName val="[DICIEM.XLS]_PCA_EXCEL_OTRO_452"/>
      <sheetName val="[DICIEM.XLS]_PCA_EXCEL_OTRO_453"/>
      <sheetName val="[DICIEM.XLS]_PCA_EXCEL_OTRO_455"/>
      <sheetName val="[DICIEM.XLS]_PCA_EXCEL_OTRO_456"/>
      <sheetName val="[DICIEM.XLS]_PCA_EXCEL_OTRO_460"/>
      <sheetName val="[DICIEM.XLS]_PCA_EXCEL_OTRO_457"/>
      <sheetName val="[DICIEM.XLS]_PCA_EXCEL_OTRO_458"/>
      <sheetName val="[DICIEM.XLS]_PCA_EXCEL_OTRO_459"/>
      <sheetName val="[DICIEM.XLS]_PCA_EXCEL_OTRO_462"/>
      <sheetName val="[DICIEM.XLS]_PCA_EXCEL_OTRO_461"/>
      <sheetName val="[DICIEM.XLS]_PCA_EXCEL_OTRO_463"/>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 val="Architect"/>
      <sheetName val="upa"/>
      <sheetName val="MOS"/>
      <sheetName val="Graph_Cumulative"/>
      <sheetName val="Project_Details"/>
      <sheetName val="Lists_UK_prelims"/>
      <sheetName val="Graph_Cumulative1"/>
      <sheetName val="Project_Details1"/>
      <sheetName val="Lists_UK_prelims1"/>
      <sheetName val="Lists"/>
      <sheetName val="Floor areas"/>
      <sheetName val="Floor_areas"/>
      <sheetName val="Graph_Cumulative2"/>
      <sheetName val="C_Base_Resi_Amen_-3_FO_Detail"/>
      <sheetName val="4_0_Tower_Benchmark_Charts"/>
      <sheetName val="4_0_Tower_Benchmark_Charts_(2)"/>
      <sheetName val="Floor_areas1"/>
      <sheetName val="Assumptions"/>
      <sheetName val="@risk_rents_and_incentives"/>
      <sheetName val="Car_park_lease"/>
      <sheetName val="Design"/>
      <sheetName val="Base_Areas-m²"/>
      <sheetName val="Master_Data_Sheet"/>
      <sheetName val="Net_rent_analysis"/>
      <sheetName val="Base_Areas-ft²"/>
      <sheetName val="Sub-con Payments"/>
      <sheetName val="Read me"/>
      <sheetName val="TB"/>
      <sheetName val="BS"/>
      <sheetName val="Rate Analysis"/>
      <sheetName val="COMPLEXALL"/>
      <sheetName val="FitOutConfCentre"/>
      <sheetName val="Core Data"/>
      <sheetName val="1"/>
      <sheetName val="CASH-FLOW"/>
      <sheetName val="Feed Sheet"/>
      <sheetName val="WORKING"/>
      <sheetName val="Change analysis source"/>
      <sheetName val="Change_analysis_source"/>
      <sheetName val="App A - Project BD"/>
      <sheetName val="Floor_areas2"/>
      <sheetName val="Graph_Cumulative3"/>
      <sheetName val="Project_Details2"/>
      <sheetName val="Floor_areas3"/>
      <sheetName val="Graph_Cumulative4"/>
      <sheetName val="Project_Details3"/>
      <sheetName val="Floor_areas4"/>
      <sheetName val="Graph_Cumulative5"/>
      <sheetName val="Project_Details4"/>
      <sheetName val="Floor_areas5"/>
      <sheetName val="Lists_UK_prelims2"/>
      <sheetName val="Graph_Cumulative6"/>
      <sheetName val="Project_Details5"/>
      <sheetName val="Floor_areas6"/>
      <sheetName val="Lists_UK_prelims3"/>
      <sheetName val="Graph_Cumulative7"/>
      <sheetName val="Project_Details6"/>
      <sheetName val="Floor_areas7"/>
      <sheetName val="Lists_UK_prelims4"/>
      <sheetName val="Graph_Cumulative8"/>
      <sheetName val="Project_Details7"/>
      <sheetName val="Floor_areas8"/>
      <sheetName val="Lists_UK_prelims5"/>
      <sheetName val="Summary Facebook"/>
      <sheetName val="Summary Elemental Level "/>
      <sheetName val="Employers Direction"/>
      <sheetName val="Feed_Sheet"/>
      <sheetName val="Sub-con_Payments"/>
      <sheetName val="Read_me"/>
      <sheetName val="Workings"/>
      <sheetName val="List"/>
      <sheetName val="summary"/>
      <sheetName val="Sheet3"/>
      <sheetName val="Embed Connections"/>
      <sheetName val="FIRE PROTECTION"/>
      <sheetName val="ERECTION COSTS"/>
      <sheetName val="GO DATA SUMMARY"/>
      <sheetName val="Recovery Rates"/>
      <sheetName val="PAINTING COSTS"/>
      <sheetName val="STEEL SCHEDULE"/>
      <sheetName val="SNI Bill of Quantities"/>
      <sheetName val="hist&amp;proj"/>
      <sheetName val="mfg"/>
      <sheetName val="analysis"/>
      <sheetName val="SCHEDULE"/>
      <sheetName val="Database"/>
      <sheetName val="schedule nos"/>
      <sheetName val="India-Express 2"/>
      <sheetName val="Shivaji"/>
      <sheetName val="general"/>
      <sheetName val="Cover"/>
      <sheetName val="IPO"/>
      <sheetName val="Data Sheet"/>
      <sheetName val="grsummary"/>
      <sheetName val="Parameter"/>
      <sheetName val="1_Project_Profile"/>
      <sheetName val="bhandup"/>
      <sheetName val="BQMPALOC"/>
      <sheetName val="SPT vs PHI"/>
      <sheetName val="internet"/>
      <sheetName val="AutoOpen Stub Data"/>
      <sheetName val="pricesummary"/>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F-05"/>
      <sheetName val="Sheet2"/>
      <sheetName val="GG-Ofertado-P4 Maz"/>
      <sheetName val="datos base"/>
      <sheetName val="DATOS UNOE"/>
      <sheetName val="Producción"/>
      <sheetName val="Tabla"/>
      <sheetName val="Datos"/>
      <sheetName val="General"/>
      <sheetName val="Imprimacion_Planilla"/>
      <sheetName val="9 Capex"/>
      <sheetName val="Fierro-C1"/>
      <sheetName val="PER,COM.PRO.ADI1"/>
      <sheetName val="RES,MET,ADI1"/>
      <sheetName val="Planilla Base y Subbase"/>
      <sheetName val="RESUMEN"/>
      <sheetName val="Sust.205ABC-VE"/>
      <sheetName val="Sust.205ABC-VP"/>
      <sheetName val="Resum 205ABC 700FG 907.A.2.2"/>
      <sheetName val="GyP total"/>
      <sheetName val="RefG"/>
      <sheetName val="IRR sponsor"/>
      <sheetName val="Limit_ACC_A"/>
      <sheetName val="Deduccion Reajuste"/>
      <sheetName val="Restricciones y Compromisos"/>
      <sheetName val="REFERENCIAS"/>
      <sheetName val="RES"/>
      <sheetName val="Metrados  Val."/>
      <sheetName val="Data"/>
      <sheetName val="Graph39_"/>
      <sheetName val="EXP"/>
      <sheetName val="Resumen anual"/>
      <sheetName val="200"/>
      <sheetName val="CIERRE"/>
      <sheetName val="EVAL"/>
      <sheetName val="RES-PINTADO"/>
      <sheetName val="Quantity"/>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PARTIDAS"/>
      <sheetName val="Piso Tecnico"/>
      <sheetName val="Model"/>
      <sheetName val="Avance Resumen"/>
      <sheetName val="EXPLAN. DESVIOS"/>
      <sheetName val="CLASIF. MAT. DESVIOS"/>
      <sheetName val="CLASIF. MATERIAL"/>
      <sheetName val="EXPLAN. VIA PRINCIPAL"/>
      <sheetName val="Metrados__Val_"/>
      <sheetName val="resultado"/>
      <sheetName val="MFT TOC"/>
      <sheetName val="Presupuesto"/>
      <sheetName val="Analisis"/>
      <sheetName val="Insumos"/>
      <sheetName val="Rangos"/>
      <sheetName val="FórmulaPolinómica"/>
      <sheetName val="TC"/>
      <sheetName val="Macro1"/>
      <sheetName val="Hoja2"/>
      <sheetName val="AUSEN99"/>
      <sheetName val="borrador"/>
      <sheetName val="Plan de Fases-Subfases"/>
      <sheetName val="Tablas"/>
      <sheetName val="Planificacion"/>
      <sheetName val="Graph39_1"/>
      <sheetName val="datos_base1"/>
      <sheetName val="GG-Ofertado-P4_Maz1"/>
      <sheetName val="9_Capex1"/>
      <sheetName val="GyP_total1"/>
      <sheetName val="IRR_sponsor1"/>
      <sheetName val="DATOS_UNOE1"/>
      <sheetName val="Sust_205ABC-VE1"/>
      <sheetName val="Sust_205ABC-VP1"/>
      <sheetName val="Resum_205ABC_700FG_907_A_2_21"/>
      <sheetName val="Deduccion_Reajuste1"/>
      <sheetName val="Restricciones_y_Compromisos1"/>
      <sheetName val="PER,COM_PRO_ADI1"/>
      <sheetName val="Planilla_Base_y_Subbase"/>
      <sheetName val="Resumen_anual"/>
      <sheetName val="FLUOR-AAQSA"/>
      <sheetName val="Hoja3"/>
      <sheetName val="PLANEADO"/>
      <sheetName val="Hoja1"/>
      <sheetName val="CAPATAZ"/>
      <sheetName val="Datos - F1,F2"/>
      <sheetName val="EQ INGR-EGR"/>
      <sheetName val="MOD INGR-EGR"/>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PIP"/>
      <sheetName val="Metrados__Val_4"/>
      <sheetName val="Metrados__Val_5"/>
      <sheetName val="A"/>
      <sheetName val="3W. FORESCAST"/>
      <sheetName val="PAC"/>
      <sheetName val="3W "/>
      <sheetName val="HITOS"/>
      <sheetName val="REPROGRACION"/>
      <sheetName val="CURVA S"/>
      <sheetName val="% lc2"/>
      <sheetName val="HIST. PERS"/>
      <sheetName val="HIST. EQUIP"/>
      <sheetName val="Pavimentos"/>
      <sheetName val="PLANILLA-MET"/>
      <sheetName val="CANTA"/>
      <sheetName val="2. CURVAS"/>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RES.MET"/>
      <sheetName val="1000.A_REPL"/>
      <sheetName val="1000.B_REPL"/>
      <sheetName val="1000.C_REPL"/>
      <sheetName val="1000.A_PROY"/>
      <sheetName val="1000.B_PROY"/>
      <sheetName val="1000.C_PROY"/>
      <sheetName val="F-002"/>
      <sheetName val="3.INPUT ACT"/>
      <sheetName val="50+360"/>
      <sheetName val="AD.05 7+300-52+920"/>
      <sheetName val="contraseccion"/>
      <sheetName val="EXP 0-52+920"/>
      <sheetName val="MejorAM"/>
      <sheetName val="Exp. Técnico 7+300-52+920"/>
      <sheetName val="Resumen derrumbes"/>
      <sheetName val="509-509A TMC36&quot;"/>
      <sheetName val="510 TMC36&quot;"/>
      <sheetName val="Liebman 134"/>
      <sheetName val="Anx 1 Nota 4"/>
      <sheetName val="MONTAJE TUBERIA Y SOPORTES"/>
      <sheetName val="NO IMPRIMIR"/>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CPV_MGMG"/>
      <sheetName val="MATER_CONCENTR_CBV99"/>
      <sheetName val="COSTO-MANO-OBRA-_CBV99"/>
      <sheetName val="MATER_CBV2000"/>
      <sheetName val="DISTR.MANT.ELECTRICA"/>
      <sheetName val="DOTACION_CBV99"/>
      <sheetName val="Apus"/>
      <sheetName val="2019"/>
      <sheetName val="2020"/>
      <sheetName val="Cantidad"/>
      <sheetName val="Jorge1"/>
      <sheetName val="Jorge2"/>
      <sheetName val="DATOS 3"/>
      <sheetName val="Sheet1"/>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ANALISIS ALQUILER FERREYROS"/>
      <sheetName val="Producción (Marz-20) (2)"/>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lla_Pers"/>
      <sheetName val="PREACTA"/>
      <sheetName val="consolid-dossier (IAS) (2)"/>
      <sheetName val="POSESIÓN"/>
      <sheetName val="Basis"/>
      <sheetName val="resumen OK"/>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Graph39_15"/>
      <sheetName val="9_Capex15"/>
      <sheetName val="GG-Ofertado-P4_Maz15"/>
      <sheetName val="datos_base15"/>
      <sheetName val="DATOS_UNOE15"/>
      <sheetName val="Sust_205ABC-VE15"/>
      <sheetName val="Sust_205ABC-VP15"/>
      <sheetName val="Resum_205ABC_700FG_907_A_2_215"/>
      <sheetName val="GyP_total15"/>
      <sheetName val="IRR_sponsor15"/>
      <sheetName val="Deduccion_Reajuste15"/>
      <sheetName val="Restricciones_y_Compromisos15"/>
      <sheetName val="PER,COM_PRO_ADI114"/>
      <sheetName val="Planilla_Base_y_Subbase14"/>
      <sheetName val="Resumen_anual13"/>
      <sheetName val="Piso_Tecnico10"/>
      <sheetName val="Metrados__Val_15"/>
      <sheetName val="EXPLAN__DESVIOS10"/>
      <sheetName val="CLASIF__MAT__DESVIOS10"/>
      <sheetName val="CLASIF__MATERIAL10"/>
      <sheetName val="EXPLAN__VIA_PRINCIPAL10"/>
      <sheetName val="Avance_Resumen10"/>
      <sheetName val="MFT_TOC10"/>
      <sheetName val="EQ_INGR-EGR9"/>
      <sheetName val="MOD_INGR-EGR9"/>
      <sheetName val="VALORIZACION_109"/>
      <sheetName val="Plan_de_Fases-Subfases10"/>
      <sheetName val="Datos_-_F1,F2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Procurement_Data9"/>
      <sheetName val="3W__FORESCAST9"/>
      <sheetName val="3W_9"/>
      <sheetName val="CURVA_S9"/>
      <sheetName val="%_lc29"/>
      <sheetName val="HIST__PERS9"/>
      <sheetName val="HIST__EQUIP9"/>
      <sheetName val="RES_MET9"/>
      <sheetName val="1000_A_REPL9"/>
      <sheetName val="1000_B_REPL9"/>
      <sheetName val="1000_C_REPL9"/>
      <sheetName val="1000_A_PROY9"/>
      <sheetName val="1000_B_PROY9"/>
      <sheetName val="1000_C_PROY9"/>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3_INPUT_ACT2"/>
      <sheetName val="Liebman_1342"/>
      <sheetName val="AD_05_7+300-52+9201"/>
      <sheetName val="EXP_0-52+9201"/>
      <sheetName val="Exp__Técnico_7+300-52+9201"/>
      <sheetName val="Resumen_derrumbes1"/>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MONTAJE_TUBERIA_Y_SOPORTES2"/>
      <sheetName val="Anx_1_Nota_42"/>
      <sheetName val="Tipo_de_Cambio2"/>
      <sheetName val="509-509A_TMC36&quot;1"/>
      <sheetName val="510_TMC36&quot;1"/>
      <sheetName val="NO_IMPRIMIR1"/>
      <sheetName val="Val_Nº111"/>
      <sheetName val="Nudo_1"/>
      <sheetName val="SERVICIOS_A_OBRA_1951"/>
      <sheetName val="Precios_Adicionales-Argos"/>
      <sheetName val="MASTER_MH"/>
      <sheetName val="MASTER_EQUIPOS"/>
      <sheetName val="HM_500-VALIDAR_CON_EQ"/>
      <sheetName val="C_V__OMYA"/>
      <sheetName val="PROD_ANEXO_1"/>
      <sheetName val="PROD_ANEXO_2"/>
      <sheetName val="PROD_ANEXO_3"/>
      <sheetName val="DATOS_3"/>
      <sheetName val="Panel_de_Control"/>
      <sheetName val="DISTR_MANT_ELECTRICA"/>
      <sheetName val="Flujo Ingresos"/>
      <sheetName val="Inputs"/>
      <sheetName val="BC_AGO-2014"/>
      <sheetName val="WBS"/>
      <sheetName val="PUNIT"/>
      <sheetName val="LOOKAHEAD - RESTRICCIONES "/>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EXP-EXPEDIENTE"/>
      <sheetName val="edificio"/>
      <sheetName val="sotanos"/>
      <sheetName val="obras ext"/>
      <sheetName val="Resumen_Ejecutivo"/>
      <sheetName val="Proyectos_PIA"/>
      <sheetName val="1__Contratos"/>
      <sheetName val="2__Gestión_Cronogramas"/>
      <sheetName val="2_1_Curva_S_-_Proyectos"/>
      <sheetName val="4__Estado_Construcción"/>
      <sheetName val="3__Gestion_Adquisiciones"/>
      <sheetName val="4_1_Estado_de_RFI´s"/>
      <sheetName val="4_2_Estado_Valorizaciones"/>
      <sheetName val="_4_3_Sol__de_Cambio"/>
      <sheetName val="5__Estado_Ingeniería_"/>
      <sheetName val="6__Gestion_Riesgos"/>
      <sheetName val="7__Gestión_Comunicaciones"/>
      <sheetName val="8__Acreditaciones"/>
      <sheetName val="9_1_Panel_de_Control"/>
      <sheetName val="PRECIOS"/>
      <sheetName val="TABLAS "/>
      <sheetName val="Producción_(Marz-20)_(2)"/>
      <sheetName val="ANALISIS_ALQUILER_FERREYROS"/>
      <sheetName val="BD_CONFIABILIDAD"/>
      <sheetName val="encofrado_y_concreto_muros"/>
      <sheetName val="Acero_muros"/>
      <sheetName val="Muros_metrados"/>
      <sheetName val="encofrado_y_concreto_cimentacio"/>
      <sheetName val="Acero_cimentaciones"/>
      <sheetName val="metrado_cimentaciones"/>
      <sheetName val="encofrado_y_concreto_columnas"/>
      <sheetName val="Flujo_Ingresos"/>
      <sheetName val="PO_Control LOG Compras-Anexo-0E"/>
      <sheetName val="BOQ-Bill1-8"/>
      <sheetName val="03 Desmontaje"/>
      <sheetName val="02 Movilización"/>
      <sheetName val="RES OP-PRO-HAR"/>
      <sheetName val="Material"/>
      <sheetName val="MAN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ow r="9">
          <cell r="H9">
            <v>0.90469999999999995</v>
          </cell>
        </row>
      </sheetData>
      <sheetData sheetId="134" refreshError="1"/>
      <sheetData sheetId="135" refreshError="1"/>
      <sheetData sheetId="136" refreshError="1"/>
      <sheetData sheetId="137" refreshError="1"/>
      <sheetData sheetId="138" refreshError="1"/>
      <sheetData sheetId="139" refreshError="1"/>
      <sheetData sheetId="140" refreshError="1"/>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ow r="9">
          <cell r="H9">
            <v>0.90469999999999995</v>
          </cell>
        </row>
      </sheetData>
      <sheetData sheetId="161" refreshError="1"/>
      <sheetData sheetId="162" refreshError="1"/>
      <sheetData sheetId="163">
        <row r="9">
          <cell r="H9">
            <v>0.90469999999999995</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efreshError="1"/>
      <sheetData sheetId="226" refreshError="1"/>
      <sheetData sheetId="227" refreshError="1"/>
      <sheetData sheetId="228" refreshError="1"/>
      <sheetData sheetId="229" refreshError="1"/>
      <sheetData sheetId="230" refreshError="1"/>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efreshError="1"/>
      <sheetData sheetId="293">
        <row r="9">
          <cell r="H9">
            <v>0.90469999999999995</v>
          </cell>
        </row>
      </sheetData>
      <sheetData sheetId="294">
        <row r="9">
          <cell r="H9">
            <v>0.90469999999999995</v>
          </cell>
        </row>
      </sheetData>
      <sheetData sheetId="295" refreshError="1"/>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efreshError="1"/>
      <sheetData sheetId="306" refreshError="1"/>
      <sheetData sheetId="307" refreshError="1"/>
      <sheetData sheetId="308" refreshError="1"/>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ow r="9">
          <cell r="H9">
            <v>0.90469999999999995</v>
          </cell>
        </row>
      </sheetData>
      <sheetData sheetId="320">
        <row r="9">
          <cell r="H9">
            <v>0.90469999999999995</v>
          </cell>
        </row>
      </sheetData>
      <sheetData sheetId="321">
        <row r="9">
          <cell r="H9">
            <v>0.90469999999999995</v>
          </cell>
        </row>
      </sheetData>
      <sheetData sheetId="322">
        <row r="9">
          <cell r="H9">
            <v>0.90469999999999995</v>
          </cell>
        </row>
      </sheetData>
      <sheetData sheetId="323">
        <row r="9">
          <cell r="H9">
            <v>0.90469999999999995</v>
          </cell>
        </row>
      </sheetData>
      <sheetData sheetId="324">
        <row r="9">
          <cell r="H9">
            <v>0.90469999999999995</v>
          </cell>
        </row>
      </sheetData>
      <sheetData sheetId="325">
        <row r="9">
          <cell r="H9">
            <v>0.90469999999999995</v>
          </cell>
        </row>
      </sheetData>
      <sheetData sheetId="326">
        <row r="9">
          <cell r="H9">
            <v>0.90469999999999995</v>
          </cell>
        </row>
      </sheetData>
      <sheetData sheetId="327">
        <row r="9">
          <cell r="H9">
            <v>0.90469999999999995</v>
          </cell>
        </row>
      </sheetData>
      <sheetData sheetId="328">
        <row r="9">
          <cell r="H9">
            <v>0.90469999999999995</v>
          </cell>
        </row>
      </sheetData>
      <sheetData sheetId="329">
        <row r="9">
          <cell r="H9">
            <v>0.90469999999999995</v>
          </cell>
        </row>
      </sheetData>
      <sheetData sheetId="330">
        <row r="9">
          <cell r="H9">
            <v>0.90469999999999995</v>
          </cell>
        </row>
      </sheetData>
      <sheetData sheetId="331">
        <row r="9">
          <cell r="H9">
            <v>0.90469999999999995</v>
          </cell>
        </row>
      </sheetData>
      <sheetData sheetId="332">
        <row r="9">
          <cell r="H9">
            <v>0.90469999999999995</v>
          </cell>
        </row>
      </sheetData>
      <sheetData sheetId="333">
        <row r="9">
          <cell r="H9">
            <v>0.90469999999999995</v>
          </cell>
        </row>
      </sheetData>
      <sheetData sheetId="334">
        <row r="9">
          <cell r="H9">
            <v>0.90469999999999995</v>
          </cell>
        </row>
      </sheetData>
      <sheetData sheetId="335">
        <row r="9">
          <cell r="H9">
            <v>0.90469999999999995</v>
          </cell>
        </row>
      </sheetData>
      <sheetData sheetId="336">
        <row r="9">
          <cell r="H9">
            <v>0.90469999999999995</v>
          </cell>
        </row>
      </sheetData>
      <sheetData sheetId="337">
        <row r="9">
          <cell r="H9">
            <v>0.90469999999999995</v>
          </cell>
        </row>
      </sheetData>
      <sheetData sheetId="338">
        <row r="9">
          <cell r="H9">
            <v>0.90469999999999995</v>
          </cell>
        </row>
      </sheetData>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ow r="9">
          <cell r="H9">
            <v>0.90469999999999995</v>
          </cell>
        </row>
      </sheetData>
      <sheetData sheetId="346">
        <row r="9">
          <cell r="H9">
            <v>0.90469999999999995</v>
          </cell>
        </row>
      </sheetData>
      <sheetData sheetId="347">
        <row r="9">
          <cell r="H9">
            <v>0.90469999999999995</v>
          </cell>
        </row>
      </sheetData>
      <sheetData sheetId="348">
        <row r="9">
          <cell r="H9">
            <v>0.90469999999999995</v>
          </cell>
        </row>
      </sheetData>
      <sheetData sheetId="349">
        <row r="9">
          <cell r="H9">
            <v>0.90469999999999995</v>
          </cell>
        </row>
      </sheetData>
      <sheetData sheetId="350"/>
      <sheetData sheetId="351">
        <row r="9">
          <cell r="H9">
            <v>0.90469999999999995</v>
          </cell>
        </row>
      </sheetData>
      <sheetData sheetId="352">
        <row r="9">
          <cell r="H9">
            <v>0.90469999999999995</v>
          </cell>
        </row>
      </sheetData>
      <sheetData sheetId="353">
        <row r="9">
          <cell r="H9">
            <v>0.90469999999999995</v>
          </cell>
        </row>
      </sheetData>
      <sheetData sheetId="354">
        <row r="9">
          <cell r="H9">
            <v>0.90469999999999995</v>
          </cell>
        </row>
      </sheetData>
      <sheetData sheetId="355">
        <row r="9">
          <cell r="H9">
            <v>0.90469999999999995</v>
          </cell>
        </row>
      </sheetData>
      <sheetData sheetId="356">
        <row r="9">
          <cell r="H9">
            <v>0.90469999999999995</v>
          </cell>
        </row>
      </sheetData>
      <sheetData sheetId="357">
        <row r="9">
          <cell r="H9">
            <v>0.90469999999999995</v>
          </cell>
        </row>
      </sheetData>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ow r="9">
          <cell r="H9">
            <v>0.90469999999999995</v>
          </cell>
        </row>
      </sheetData>
      <sheetData sheetId="375">
        <row r="9">
          <cell r="H9">
            <v>0.90469999999999995</v>
          </cell>
        </row>
      </sheetData>
      <sheetData sheetId="376">
        <row r="9">
          <cell r="H9">
            <v>0.90469999999999995</v>
          </cell>
        </row>
      </sheetData>
      <sheetData sheetId="377">
        <row r="9">
          <cell r="H9">
            <v>0.90469999999999995</v>
          </cell>
        </row>
      </sheetData>
      <sheetData sheetId="378">
        <row r="9">
          <cell r="H9">
            <v>0.90469999999999995</v>
          </cell>
        </row>
      </sheetData>
      <sheetData sheetId="379">
        <row r="9">
          <cell r="H9">
            <v>0.90469999999999995</v>
          </cell>
        </row>
      </sheetData>
      <sheetData sheetId="380">
        <row r="9">
          <cell r="H9">
            <v>0.90469999999999995</v>
          </cell>
        </row>
      </sheetData>
      <sheetData sheetId="381">
        <row r="9">
          <cell r="H9">
            <v>0.90469999999999995</v>
          </cell>
        </row>
      </sheetData>
      <sheetData sheetId="382">
        <row r="9">
          <cell r="H9">
            <v>0.90469999999999995</v>
          </cell>
        </row>
      </sheetData>
      <sheetData sheetId="383">
        <row r="9">
          <cell r="H9">
            <v>0.90469999999999995</v>
          </cell>
        </row>
      </sheetData>
      <sheetData sheetId="384">
        <row r="9">
          <cell r="H9">
            <v>0.90469999999999995</v>
          </cell>
        </row>
      </sheetData>
      <sheetData sheetId="385">
        <row r="9">
          <cell r="H9">
            <v>0.90469999999999995</v>
          </cell>
        </row>
      </sheetData>
      <sheetData sheetId="386">
        <row r="9">
          <cell r="H9">
            <v>0.90469999999999995</v>
          </cell>
        </row>
      </sheetData>
      <sheetData sheetId="387">
        <row r="9">
          <cell r="H9">
            <v>0.90469999999999995</v>
          </cell>
        </row>
      </sheetData>
      <sheetData sheetId="388">
        <row r="9">
          <cell r="H9">
            <v>0.90469999999999995</v>
          </cell>
        </row>
      </sheetData>
      <sheetData sheetId="389">
        <row r="9">
          <cell r="H9">
            <v>0.90469999999999995</v>
          </cell>
        </row>
      </sheetData>
      <sheetData sheetId="390">
        <row r="9">
          <cell r="H9">
            <v>0.90469999999999995</v>
          </cell>
        </row>
      </sheetData>
      <sheetData sheetId="391">
        <row r="9">
          <cell r="H9">
            <v>0.90469999999999995</v>
          </cell>
        </row>
      </sheetData>
      <sheetData sheetId="392">
        <row r="9">
          <cell r="H9">
            <v>0.90469999999999995</v>
          </cell>
        </row>
      </sheetData>
      <sheetData sheetId="393">
        <row r="9">
          <cell r="H9">
            <v>0.90469999999999995</v>
          </cell>
        </row>
      </sheetData>
      <sheetData sheetId="394">
        <row r="9">
          <cell r="H9">
            <v>0.90469999999999995</v>
          </cell>
        </row>
      </sheetData>
      <sheetData sheetId="395">
        <row r="9">
          <cell r="H9">
            <v>0.90469999999999995</v>
          </cell>
        </row>
      </sheetData>
      <sheetData sheetId="396">
        <row r="9">
          <cell r="H9">
            <v>0.90469999999999995</v>
          </cell>
        </row>
      </sheetData>
      <sheetData sheetId="397">
        <row r="9">
          <cell r="H9">
            <v>0.90469999999999995</v>
          </cell>
        </row>
      </sheetData>
      <sheetData sheetId="398">
        <row r="9">
          <cell r="H9">
            <v>0.90469999999999995</v>
          </cell>
        </row>
      </sheetData>
      <sheetData sheetId="399">
        <row r="9">
          <cell r="H9">
            <v>0.90469999999999995</v>
          </cell>
        </row>
      </sheetData>
      <sheetData sheetId="400">
        <row r="9">
          <cell r="H9">
            <v>0.90469999999999995</v>
          </cell>
        </row>
      </sheetData>
      <sheetData sheetId="401">
        <row r="9">
          <cell r="H9">
            <v>0.90469999999999995</v>
          </cell>
        </row>
      </sheetData>
      <sheetData sheetId="402">
        <row r="9">
          <cell r="H9">
            <v>0.90469999999999995</v>
          </cell>
        </row>
      </sheetData>
      <sheetData sheetId="403">
        <row r="9">
          <cell r="H9">
            <v>0.90469999999999995</v>
          </cell>
        </row>
      </sheetData>
      <sheetData sheetId="404">
        <row r="9">
          <cell r="H9">
            <v>0.90469999999999995</v>
          </cell>
        </row>
      </sheetData>
      <sheetData sheetId="405">
        <row r="9">
          <cell r="H9">
            <v>0.90469999999999995</v>
          </cell>
        </row>
      </sheetData>
      <sheetData sheetId="406">
        <row r="9">
          <cell r="H9">
            <v>0.90469999999999995</v>
          </cell>
        </row>
      </sheetData>
      <sheetData sheetId="407">
        <row r="9">
          <cell r="H9">
            <v>0.90469999999999995</v>
          </cell>
        </row>
      </sheetData>
      <sheetData sheetId="408">
        <row r="9">
          <cell r="H9">
            <v>0.90469999999999995</v>
          </cell>
        </row>
      </sheetData>
      <sheetData sheetId="409">
        <row r="9">
          <cell r="H9">
            <v>0.90469999999999995</v>
          </cell>
        </row>
      </sheetData>
      <sheetData sheetId="410">
        <row r="9">
          <cell r="H9">
            <v>0.90469999999999995</v>
          </cell>
        </row>
      </sheetData>
      <sheetData sheetId="411">
        <row r="9">
          <cell r="H9">
            <v>0.90469999999999995</v>
          </cell>
        </row>
      </sheetData>
      <sheetData sheetId="412">
        <row r="9">
          <cell r="H9">
            <v>0.90469999999999995</v>
          </cell>
        </row>
      </sheetData>
      <sheetData sheetId="413">
        <row r="9">
          <cell r="H9">
            <v>0.90469999999999995</v>
          </cell>
        </row>
      </sheetData>
      <sheetData sheetId="414">
        <row r="9">
          <cell r="H9">
            <v>0.90469999999999995</v>
          </cell>
        </row>
      </sheetData>
      <sheetData sheetId="415">
        <row r="9">
          <cell r="H9">
            <v>0.90469999999999995</v>
          </cell>
        </row>
      </sheetData>
      <sheetData sheetId="416">
        <row r="9">
          <cell r="H9">
            <v>0.90469999999999995</v>
          </cell>
        </row>
      </sheetData>
      <sheetData sheetId="417">
        <row r="9">
          <cell r="H9">
            <v>0.90469999999999995</v>
          </cell>
        </row>
      </sheetData>
      <sheetData sheetId="418">
        <row r="9">
          <cell r="H9">
            <v>0.90469999999999995</v>
          </cell>
        </row>
      </sheetData>
      <sheetData sheetId="419">
        <row r="9">
          <cell r="H9">
            <v>0.90469999999999995</v>
          </cell>
        </row>
      </sheetData>
      <sheetData sheetId="420">
        <row r="9">
          <cell r="H9">
            <v>0.90469999999999995</v>
          </cell>
        </row>
      </sheetData>
      <sheetData sheetId="421">
        <row r="9">
          <cell r="H9">
            <v>0.90469999999999995</v>
          </cell>
        </row>
      </sheetData>
      <sheetData sheetId="422">
        <row r="9">
          <cell r="H9">
            <v>0.90469999999999995</v>
          </cell>
        </row>
      </sheetData>
      <sheetData sheetId="423">
        <row r="9">
          <cell r="H9">
            <v>0.90469999999999995</v>
          </cell>
        </row>
      </sheetData>
      <sheetData sheetId="424">
        <row r="9">
          <cell r="H9">
            <v>0.90469999999999995</v>
          </cell>
        </row>
      </sheetData>
      <sheetData sheetId="425">
        <row r="9">
          <cell r="H9">
            <v>0.90469999999999995</v>
          </cell>
        </row>
      </sheetData>
      <sheetData sheetId="426">
        <row r="9">
          <cell r="H9">
            <v>0.90469999999999995</v>
          </cell>
        </row>
      </sheetData>
      <sheetData sheetId="427">
        <row r="9">
          <cell r="H9">
            <v>0.90469999999999995</v>
          </cell>
        </row>
      </sheetData>
      <sheetData sheetId="428">
        <row r="9">
          <cell r="H9">
            <v>0.90469999999999995</v>
          </cell>
        </row>
      </sheetData>
      <sheetData sheetId="429">
        <row r="9">
          <cell r="H9">
            <v>0.90469999999999995</v>
          </cell>
        </row>
      </sheetData>
      <sheetData sheetId="430">
        <row r="9">
          <cell r="H9">
            <v>0.90469999999999995</v>
          </cell>
        </row>
      </sheetData>
      <sheetData sheetId="431">
        <row r="9">
          <cell r="H9">
            <v>0.90469999999999995</v>
          </cell>
        </row>
      </sheetData>
      <sheetData sheetId="432">
        <row r="9">
          <cell r="H9">
            <v>0.90469999999999995</v>
          </cell>
        </row>
      </sheetData>
      <sheetData sheetId="433">
        <row r="9">
          <cell r="H9">
            <v>0.90469999999999995</v>
          </cell>
        </row>
      </sheetData>
      <sheetData sheetId="434">
        <row r="9">
          <cell r="H9">
            <v>0.90469999999999995</v>
          </cell>
        </row>
      </sheetData>
      <sheetData sheetId="435">
        <row r="9">
          <cell r="H9">
            <v>0.90469999999999995</v>
          </cell>
        </row>
      </sheetData>
      <sheetData sheetId="436">
        <row r="9">
          <cell r="H9">
            <v>0.90469999999999995</v>
          </cell>
        </row>
      </sheetData>
      <sheetData sheetId="437">
        <row r="9">
          <cell r="H9">
            <v>0.90469999999999995</v>
          </cell>
        </row>
      </sheetData>
      <sheetData sheetId="438">
        <row r="9">
          <cell r="H9">
            <v>0.90469999999999995</v>
          </cell>
        </row>
      </sheetData>
      <sheetData sheetId="439">
        <row r="9">
          <cell r="H9">
            <v>0.90469999999999995</v>
          </cell>
        </row>
      </sheetData>
      <sheetData sheetId="440">
        <row r="9">
          <cell r="H9">
            <v>0.90469999999999995</v>
          </cell>
        </row>
      </sheetData>
      <sheetData sheetId="441">
        <row r="9">
          <cell r="H9">
            <v>0.90469999999999995</v>
          </cell>
        </row>
      </sheetData>
      <sheetData sheetId="442">
        <row r="9">
          <cell r="H9">
            <v>0.90469999999999995</v>
          </cell>
        </row>
      </sheetData>
      <sheetData sheetId="443">
        <row r="9">
          <cell r="H9">
            <v>0.90469999999999995</v>
          </cell>
        </row>
      </sheetData>
      <sheetData sheetId="444">
        <row r="9">
          <cell r="H9">
            <v>0.90469999999999995</v>
          </cell>
        </row>
      </sheetData>
      <sheetData sheetId="445">
        <row r="9">
          <cell r="H9">
            <v>0.90469999999999995</v>
          </cell>
        </row>
      </sheetData>
      <sheetData sheetId="446">
        <row r="9">
          <cell r="H9">
            <v>0.90469999999999995</v>
          </cell>
        </row>
      </sheetData>
      <sheetData sheetId="447">
        <row r="9">
          <cell r="H9">
            <v>0.90469999999999995</v>
          </cell>
        </row>
      </sheetData>
      <sheetData sheetId="448">
        <row r="9">
          <cell r="H9">
            <v>0.90469999999999995</v>
          </cell>
        </row>
      </sheetData>
      <sheetData sheetId="449">
        <row r="9">
          <cell r="H9">
            <v>0.90469999999999995</v>
          </cell>
        </row>
      </sheetData>
      <sheetData sheetId="450">
        <row r="9">
          <cell r="H9">
            <v>0.90469999999999995</v>
          </cell>
        </row>
      </sheetData>
      <sheetData sheetId="451">
        <row r="9">
          <cell r="H9">
            <v>0.90469999999999995</v>
          </cell>
        </row>
      </sheetData>
      <sheetData sheetId="452">
        <row r="9">
          <cell r="H9">
            <v>0.90469999999999995</v>
          </cell>
        </row>
      </sheetData>
      <sheetData sheetId="453">
        <row r="9">
          <cell r="H9">
            <v>0.90469999999999995</v>
          </cell>
        </row>
      </sheetData>
      <sheetData sheetId="454">
        <row r="9">
          <cell r="H9">
            <v>0.90469999999999995</v>
          </cell>
        </row>
      </sheetData>
      <sheetData sheetId="455">
        <row r="9">
          <cell r="H9">
            <v>0.90469999999999995</v>
          </cell>
        </row>
      </sheetData>
      <sheetData sheetId="456">
        <row r="9">
          <cell r="H9">
            <v>0.90469999999999995</v>
          </cell>
        </row>
      </sheetData>
      <sheetData sheetId="457">
        <row r="9">
          <cell r="H9">
            <v>0.90469999999999995</v>
          </cell>
        </row>
      </sheetData>
      <sheetData sheetId="458">
        <row r="9">
          <cell r="H9">
            <v>0.90469999999999995</v>
          </cell>
        </row>
      </sheetData>
      <sheetData sheetId="459">
        <row r="9">
          <cell r="H9">
            <v>0.90469999999999995</v>
          </cell>
        </row>
      </sheetData>
      <sheetData sheetId="460">
        <row r="9">
          <cell r="H9">
            <v>0.90469999999999995</v>
          </cell>
        </row>
      </sheetData>
      <sheetData sheetId="461">
        <row r="9">
          <cell r="H9">
            <v>0.90469999999999995</v>
          </cell>
        </row>
      </sheetData>
      <sheetData sheetId="462">
        <row r="9">
          <cell r="H9">
            <v>0.90469999999999995</v>
          </cell>
        </row>
      </sheetData>
      <sheetData sheetId="463">
        <row r="9">
          <cell r="H9">
            <v>0.90469999999999995</v>
          </cell>
        </row>
      </sheetData>
      <sheetData sheetId="464">
        <row r="9">
          <cell r="H9">
            <v>0.90469999999999995</v>
          </cell>
        </row>
      </sheetData>
      <sheetData sheetId="465">
        <row r="9">
          <cell r="H9">
            <v>0.90469999999999995</v>
          </cell>
        </row>
      </sheetData>
      <sheetData sheetId="466">
        <row r="9">
          <cell r="H9">
            <v>0.90469999999999995</v>
          </cell>
        </row>
      </sheetData>
      <sheetData sheetId="467">
        <row r="9">
          <cell r="H9">
            <v>0.90469999999999995</v>
          </cell>
        </row>
      </sheetData>
      <sheetData sheetId="468">
        <row r="9">
          <cell r="H9">
            <v>0.90469999999999995</v>
          </cell>
        </row>
      </sheetData>
      <sheetData sheetId="469">
        <row r="9">
          <cell r="H9">
            <v>0.90469999999999995</v>
          </cell>
        </row>
      </sheetData>
      <sheetData sheetId="470">
        <row r="9">
          <cell r="H9">
            <v>0.90469999999999995</v>
          </cell>
        </row>
      </sheetData>
      <sheetData sheetId="471">
        <row r="9">
          <cell r="H9">
            <v>0.90469999999999995</v>
          </cell>
        </row>
      </sheetData>
      <sheetData sheetId="472">
        <row r="9">
          <cell r="H9">
            <v>0.90469999999999995</v>
          </cell>
        </row>
      </sheetData>
      <sheetData sheetId="473">
        <row r="9">
          <cell r="H9">
            <v>0.90469999999999995</v>
          </cell>
        </row>
      </sheetData>
      <sheetData sheetId="474">
        <row r="9">
          <cell r="H9">
            <v>0.90469999999999995</v>
          </cell>
        </row>
      </sheetData>
      <sheetData sheetId="475">
        <row r="9">
          <cell r="H9">
            <v>0.90469999999999995</v>
          </cell>
        </row>
      </sheetData>
      <sheetData sheetId="476">
        <row r="9">
          <cell r="H9">
            <v>0.90469999999999995</v>
          </cell>
        </row>
      </sheetData>
      <sheetData sheetId="477">
        <row r="9">
          <cell r="H9">
            <v>0.90469999999999995</v>
          </cell>
        </row>
      </sheetData>
      <sheetData sheetId="478">
        <row r="9">
          <cell r="H9">
            <v>0.90469999999999995</v>
          </cell>
        </row>
      </sheetData>
      <sheetData sheetId="479">
        <row r="9">
          <cell r="H9">
            <v>0.90469999999999995</v>
          </cell>
        </row>
      </sheetData>
      <sheetData sheetId="480">
        <row r="9">
          <cell r="H9">
            <v>0.90469999999999995</v>
          </cell>
        </row>
      </sheetData>
      <sheetData sheetId="481">
        <row r="9">
          <cell r="H9">
            <v>0.90469999999999995</v>
          </cell>
        </row>
      </sheetData>
      <sheetData sheetId="482">
        <row r="9">
          <cell r="H9">
            <v>0.90469999999999995</v>
          </cell>
        </row>
      </sheetData>
      <sheetData sheetId="483">
        <row r="9">
          <cell r="H9">
            <v>0.90469999999999995</v>
          </cell>
        </row>
      </sheetData>
      <sheetData sheetId="484">
        <row r="9">
          <cell r="H9">
            <v>0.90469999999999995</v>
          </cell>
        </row>
      </sheetData>
      <sheetData sheetId="485">
        <row r="9">
          <cell r="H9">
            <v>0.90469999999999995</v>
          </cell>
        </row>
      </sheetData>
      <sheetData sheetId="486">
        <row r="9">
          <cell r="H9">
            <v>0.90469999999999995</v>
          </cell>
        </row>
      </sheetData>
      <sheetData sheetId="487">
        <row r="9">
          <cell r="H9">
            <v>0.90469999999999995</v>
          </cell>
        </row>
      </sheetData>
      <sheetData sheetId="488">
        <row r="9">
          <cell r="H9">
            <v>0.90469999999999995</v>
          </cell>
        </row>
      </sheetData>
      <sheetData sheetId="489">
        <row r="9">
          <cell r="H9">
            <v>0.90469999999999995</v>
          </cell>
        </row>
      </sheetData>
      <sheetData sheetId="490">
        <row r="9">
          <cell r="H9">
            <v>0.90469999999999995</v>
          </cell>
        </row>
      </sheetData>
      <sheetData sheetId="491">
        <row r="9">
          <cell r="H9">
            <v>0.90469999999999995</v>
          </cell>
        </row>
      </sheetData>
      <sheetData sheetId="492">
        <row r="9">
          <cell r="H9">
            <v>0.90469999999999995</v>
          </cell>
        </row>
      </sheetData>
      <sheetData sheetId="493">
        <row r="9">
          <cell r="H9">
            <v>0.90469999999999995</v>
          </cell>
        </row>
      </sheetData>
      <sheetData sheetId="494">
        <row r="9">
          <cell r="H9">
            <v>0.90469999999999995</v>
          </cell>
        </row>
      </sheetData>
      <sheetData sheetId="495">
        <row r="9">
          <cell r="H9">
            <v>0.90469999999999995</v>
          </cell>
        </row>
      </sheetData>
      <sheetData sheetId="496">
        <row r="9">
          <cell r="H9">
            <v>0.90469999999999995</v>
          </cell>
        </row>
      </sheetData>
      <sheetData sheetId="497">
        <row r="9">
          <cell r="H9">
            <v>0.90469999999999995</v>
          </cell>
        </row>
      </sheetData>
      <sheetData sheetId="498">
        <row r="9">
          <cell r="H9">
            <v>0.90469999999999995</v>
          </cell>
        </row>
      </sheetData>
      <sheetData sheetId="499">
        <row r="9">
          <cell r="H9">
            <v>0.90469999999999995</v>
          </cell>
        </row>
      </sheetData>
      <sheetData sheetId="500">
        <row r="9">
          <cell r="H9">
            <v>0.90469999999999995</v>
          </cell>
        </row>
      </sheetData>
      <sheetData sheetId="501">
        <row r="9">
          <cell r="H9">
            <v>0.90469999999999995</v>
          </cell>
        </row>
      </sheetData>
      <sheetData sheetId="502">
        <row r="9">
          <cell r="H9">
            <v>0.90469999999999995</v>
          </cell>
        </row>
      </sheetData>
      <sheetData sheetId="503">
        <row r="9">
          <cell r="H9">
            <v>0.90469999999999995</v>
          </cell>
        </row>
      </sheetData>
      <sheetData sheetId="504">
        <row r="9">
          <cell r="H9">
            <v>0.90469999999999995</v>
          </cell>
        </row>
      </sheetData>
      <sheetData sheetId="505">
        <row r="9">
          <cell r="H9">
            <v>0.90469999999999995</v>
          </cell>
        </row>
      </sheetData>
      <sheetData sheetId="506">
        <row r="9">
          <cell r="H9">
            <v>0.90469999999999995</v>
          </cell>
        </row>
      </sheetData>
      <sheetData sheetId="507">
        <row r="9">
          <cell r="H9">
            <v>0.90469999999999995</v>
          </cell>
        </row>
      </sheetData>
      <sheetData sheetId="508">
        <row r="9">
          <cell r="H9">
            <v>0.90469999999999995</v>
          </cell>
        </row>
      </sheetData>
      <sheetData sheetId="509">
        <row r="9">
          <cell r="H9">
            <v>0.90469999999999995</v>
          </cell>
        </row>
      </sheetData>
      <sheetData sheetId="510">
        <row r="9">
          <cell r="H9">
            <v>0.90469999999999995</v>
          </cell>
        </row>
      </sheetData>
      <sheetData sheetId="511">
        <row r="9">
          <cell r="H9">
            <v>0.90469999999999995</v>
          </cell>
        </row>
      </sheetData>
      <sheetData sheetId="512">
        <row r="9">
          <cell r="H9">
            <v>0.90469999999999995</v>
          </cell>
        </row>
      </sheetData>
      <sheetData sheetId="513">
        <row r="9">
          <cell r="H9">
            <v>0.90469999999999995</v>
          </cell>
        </row>
      </sheetData>
      <sheetData sheetId="514">
        <row r="9">
          <cell r="H9">
            <v>0.90469999999999995</v>
          </cell>
        </row>
      </sheetData>
      <sheetData sheetId="515">
        <row r="9">
          <cell r="H9">
            <v>0.90469999999999995</v>
          </cell>
        </row>
      </sheetData>
      <sheetData sheetId="516">
        <row r="9">
          <cell r="H9">
            <v>0.90469999999999995</v>
          </cell>
        </row>
      </sheetData>
      <sheetData sheetId="517">
        <row r="9">
          <cell r="H9">
            <v>0.90469999999999995</v>
          </cell>
        </row>
      </sheetData>
      <sheetData sheetId="518">
        <row r="9">
          <cell r="H9">
            <v>0.90469999999999995</v>
          </cell>
        </row>
      </sheetData>
      <sheetData sheetId="519">
        <row r="9">
          <cell r="H9">
            <v>0.90469999999999995</v>
          </cell>
        </row>
      </sheetData>
      <sheetData sheetId="520">
        <row r="9">
          <cell r="H9">
            <v>0.90469999999999995</v>
          </cell>
        </row>
      </sheetData>
      <sheetData sheetId="521">
        <row r="9">
          <cell r="H9">
            <v>0.90469999999999995</v>
          </cell>
        </row>
      </sheetData>
      <sheetData sheetId="522">
        <row r="9">
          <cell r="H9">
            <v>0.90469999999999995</v>
          </cell>
        </row>
      </sheetData>
      <sheetData sheetId="523">
        <row r="9">
          <cell r="H9">
            <v>0.90469999999999995</v>
          </cell>
        </row>
      </sheetData>
      <sheetData sheetId="524">
        <row r="9">
          <cell r="H9">
            <v>0.90469999999999995</v>
          </cell>
        </row>
      </sheetData>
      <sheetData sheetId="525">
        <row r="9">
          <cell r="H9">
            <v>0.90469999999999995</v>
          </cell>
        </row>
      </sheetData>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row r="9">
          <cell r="H9">
            <v>0.90469999999999995</v>
          </cell>
        </row>
      </sheetData>
      <sheetData sheetId="541">
        <row r="9">
          <cell r="H9">
            <v>0.90469999999999995</v>
          </cell>
        </row>
      </sheetData>
      <sheetData sheetId="542">
        <row r="9">
          <cell r="H9">
            <v>0.90469999999999995</v>
          </cell>
        </row>
      </sheetData>
      <sheetData sheetId="543">
        <row r="9">
          <cell r="H9">
            <v>0.90469999999999995</v>
          </cell>
        </row>
      </sheetData>
      <sheetData sheetId="544">
        <row r="9">
          <cell r="H9">
            <v>0.90469999999999995</v>
          </cell>
        </row>
      </sheetData>
      <sheetData sheetId="545">
        <row r="9">
          <cell r="H9">
            <v>0.90469999999999995</v>
          </cell>
        </row>
      </sheetData>
      <sheetData sheetId="546">
        <row r="9">
          <cell r="H9">
            <v>0.90469999999999995</v>
          </cell>
        </row>
      </sheetData>
      <sheetData sheetId="547">
        <row r="9">
          <cell r="H9">
            <v>0.90469999999999995</v>
          </cell>
        </row>
      </sheetData>
      <sheetData sheetId="548">
        <row r="9">
          <cell r="H9">
            <v>0.90469999999999995</v>
          </cell>
        </row>
      </sheetData>
      <sheetData sheetId="549">
        <row r="9">
          <cell r="H9">
            <v>0.90469999999999995</v>
          </cell>
        </row>
      </sheetData>
      <sheetData sheetId="550">
        <row r="9">
          <cell r="H9">
            <v>0.90469999999999995</v>
          </cell>
        </row>
      </sheetData>
      <sheetData sheetId="551">
        <row r="9">
          <cell r="H9">
            <v>0.90469999999999995</v>
          </cell>
        </row>
      </sheetData>
      <sheetData sheetId="552">
        <row r="9">
          <cell r="H9">
            <v>0.90469999999999995</v>
          </cell>
        </row>
      </sheetData>
      <sheetData sheetId="553">
        <row r="9">
          <cell r="H9">
            <v>0.90469999999999995</v>
          </cell>
        </row>
      </sheetData>
      <sheetData sheetId="554">
        <row r="9">
          <cell r="H9">
            <v>0.90469999999999995</v>
          </cell>
        </row>
      </sheetData>
      <sheetData sheetId="555">
        <row r="9">
          <cell r="H9">
            <v>0.90469999999999995</v>
          </cell>
        </row>
      </sheetData>
      <sheetData sheetId="556">
        <row r="9">
          <cell r="H9">
            <v>0.90469999999999995</v>
          </cell>
        </row>
      </sheetData>
      <sheetData sheetId="557">
        <row r="9">
          <cell r="H9">
            <v>0.90469999999999995</v>
          </cell>
        </row>
      </sheetData>
      <sheetData sheetId="558">
        <row r="9">
          <cell r="H9">
            <v>0.90469999999999995</v>
          </cell>
        </row>
      </sheetData>
      <sheetData sheetId="559">
        <row r="9">
          <cell r="H9">
            <v>0.90469999999999995</v>
          </cell>
        </row>
      </sheetData>
      <sheetData sheetId="560">
        <row r="9">
          <cell r="H9">
            <v>0.90469999999999995</v>
          </cell>
        </row>
      </sheetData>
      <sheetData sheetId="561">
        <row r="9">
          <cell r="H9">
            <v>0.90469999999999995</v>
          </cell>
        </row>
      </sheetData>
      <sheetData sheetId="562">
        <row r="9">
          <cell r="H9">
            <v>0.90469999999999995</v>
          </cell>
        </row>
      </sheetData>
      <sheetData sheetId="563">
        <row r="9">
          <cell r="H9">
            <v>0.90469999999999995</v>
          </cell>
        </row>
      </sheetData>
      <sheetData sheetId="564">
        <row r="9">
          <cell r="H9">
            <v>0.90469999999999995</v>
          </cell>
        </row>
      </sheetData>
      <sheetData sheetId="565">
        <row r="9">
          <cell r="H9">
            <v>0.90469999999999995</v>
          </cell>
        </row>
      </sheetData>
      <sheetData sheetId="566">
        <row r="9">
          <cell r="H9">
            <v>0.90469999999999995</v>
          </cell>
        </row>
      </sheetData>
      <sheetData sheetId="567">
        <row r="9">
          <cell r="H9">
            <v>0.90469999999999995</v>
          </cell>
        </row>
      </sheetData>
      <sheetData sheetId="568">
        <row r="9">
          <cell r="H9">
            <v>0.90469999999999995</v>
          </cell>
        </row>
      </sheetData>
      <sheetData sheetId="569">
        <row r="9">
          <cell r="H9">
            <v>0.90469999999999995</v>
          </cell>
        </row>
      </sheetData>
      <sheetData sheetId="570">
        <row r="9">
          <cell r="H9">
            <v>0.90469999999999995</v>
          </cell>
        </row>
      </sheetData>
      <sheetData sheetId="571">
        <row r="9">
          <cell r="H9">
            <v>0.90469999999999995</v>
          </cell>
        </row>
      </sheetData>
      <sheetData sheetId="572">
        <row r="9">
          <cell r="H9">
            <v>0.90469999999999995</v>
          </cell>
        </row>
      </sheetData>
      <sheetData sheetId="573">
        <row r="9">
          <cell r="H9">
            <v>0.90469999999999995</v>
          </cell>
        </row>
      </sheetData>
      <sheetData sheetId="574">
        <row r="9">
          <cell r="H9">
            <v>0.90469999999999995</v>
          </cell>
        </row>
      </sheetData>
      <sheetData sheetId="575"/>
      <sheetData sheetId="576"/>
      <sheetData sheetId="577"/>
      <sheetData sheetId="578"/>
      <sheetData sheetId="579"/>
      <sheetData sheetId="580"/>
      <sheetData sheetId="581"/>
      <sheetData sheetId="582"/>
      <sheetData sheetId="583">
        <row r="9">
          <cell r="H9">
            <v>0.90469999999999995</v>
          </cell>
        </row>
      </sheetData>
      <sheetData sheetId="584">
        <row r="9">
          <cell r="H9">
            <v>0.90469999999999995</v>
          </cell>
        </row>
      </sheetData>
      <sheetData sheetId="585">
        <row r="9">
          <cell r="H9">
            <v>0.90469999999999995</v>
          </cell>
        </row>
      </sheetData>
      <sheetData sheetId="586"/>
      <sheetData sheetId="587">
        <row r="9">
          <cell r="H9">
            <v>0.90469999999999995</v>
          </cell>
        </row>
      </sheetData>
      <sheetData sheetId="588">
        <row r="9">
          <cell r="H9">
            <v>0.90469999999999995</v>
          </cell>
        </row>
      </sheetData>
      <sheetData sheetId="589">
        <row r="9">
          <cell r="H9">
            <v>0.90469999999999995</v>
          </cell>
        </row>
      </sheetData>
      <sheetData sheetId="590">
        <row r="9">
          <cell r="H9">
            <v>0.90469999999999995</v>
          </cell>
        </row>
      </sheetData>
      <sheetData sheetId="591">
        <row r="9">
          <cell r="H9">
            <v>0.90469999999999995</v>
          </cell>
        </row>
      </sheetData>
      <sheetData sheetId="592">
        <row r="9">
          <cell r="H9">
            <v>0.90469999999999995</v>
          </cell>
        </row>
      </sheetData>
      <sheetData sheetId="593">
        <row r="9">
          <cell r="H9">
            <v>0.90469999999999995</v>
          </cell>
        </row>
      </sheetData>
      <sheetData sheetId="594">
        <row r="9">
          <cell r="H9">
            <v>0.90469999999999995</v>
          </cell>
        </row>
      </sheetData>
      <sheetData sheetId="595">
        <row r="9">
          <cell r="H9">
            <v>0.90469999999999995</v>
          </cell>
        </row>
      </sheetData>
      <sheetData sheetId="596">
        <row r="9">
          <cell r="H9">
            <v>0.90469999999999995</v>
          </cell>
        </row>
      </sheetData>
      <sheetData sheetId="597">
        <row r="9">
          <cell r="H9">
            <v>0.90469999999999995</v>
          </cell>
        </row>
      </sheetData>
      <sheetData sheetId="598">
        <row r="9">
          <cell r="H9">
            <v>0.90469999999999995</v>
          </cell>
        </row>
      </sheetData>
      <sheetData sheetId="599">
        <row r="9">
          <cell r="H9">
            <v>0.90469999999999995</v>
          </cell>
        </row>
      </sheetData>
      <sheetData sheetId="600">
        <row r="9">
          <cell r="H9">
            <v>0.90469999999999995</v>
          </cell>
        </row>
      </sheetData>
      <sheetData sheetId="601">
        <row r="9">
          <cell r="H9">
            <v>0.90469999999999995</v>
          </cell>
        </row>
      </sheetData>
      <sheetData sheetId="602">
        <row r="9">
          <cell r="H9">
            <v>0.90469999999999995</v>
          </cell>
        </row>
      </sheetData>
      <sheetData sheetId="603">
        <row r="9">
          <cell r="H9">
            <v>0.90469999999999995</v>
          </cell>
        </row>
      </sheetData>
      <sheetData sheetId="604">
        <row r="9">
          <cell r="H9">
            <v>0.90469999999999995</v>
          </cell>
        </row>
      </sheetData>
      <sheetData sheetId="605"/>
      <sheetData sheetId="606"/>
      <sheetData sheetId="607"/>
      <sheetData sheetId="608"/>
      <sheetData sheetId="609"/>
      <sheetData sheetId="610"/>
      <sheetData sheetId="611"/>
      <sheetData sheetId="612"/>
      <sheetData sheetId="613">
        <row r="9">
          <cell r="H9">
            <v>0.90469999999999995</v>
          </cell>
        </row>
      </sheetData>
      <sheetData sheetId="614">
        <row r="9">
          <cell r="H9">
            <v>0.90469999999999995</v>
          </cell>
        </row>
      </sheetData>
      <sheetData sheetId="615">
        <row r="9">
          <cell r="H9">
            <v>0.90469999999999995</v>
          </cell>
        </row>
      </sheetData>
      <sheetData sheetId="616"/>
      <sheetData sheetId="617">
        <row r="9">
          <cell r="H9">
            <v>0.90469999999999995</v>
          </cell>
        </row>
      </sheetData>
      <sheetData sheetId="618">
        <row r="9">
          <cell r="H9">
            <v>0.90469999999999995</v>
          </cell>
        </row>
      </sheetData>
      <sheetData sheetId="619">
        <row r="9">
          <cell r="H9">
            <v>0.90469999999999995</v>
          </cell>
        </row>
      </sheetData>
      <sheetData sheetId="620">
        <row r="9">
          <cell r="H9">
            <v>0.90469999999999995</v>
          </cell>
        </row>
      </sheetData>
      <sheetData sheetId="621">
        <row r="9">
          <cell r="H9">
            <v>0.90469999999999995</v>
          </cell>
        </row>
      </sheetData>
      <sheetData sheetId="622">
        <row r="9">
          <cell r="H9">
            <v>0.90469999999999995</v>
          </cell>
        </row>
      </sheetData>
      <sheetData sheetId="623">
        <row r="9">
          <cell r="H9">
            <v>0.90469999999999995</v>
          </cell>
        </row>
      </sheetData>
      <sheetData sheetId="624">
        <row r="9">
          <cell r="H9">
            <v>0.90469999999999995</v>
          </cell>
        </row>
      </sheetData>
      <sheetData sheetId="625">
        <row r="9">
          <cell r="H9">
            <v>0.90469999999999995</v>
          </cell>
        </row>
      </sheetData>
      <sheetData sheetId="626">
        <row r="9">
          <cell r="H9">
            <v>0.90469999999999995</v>
          </cell>
        </row>
      </sheetData>
      <sheetData sheetId="627">
        <row r="9">
          <cell r="H9">
            <v>0.90469999999999995</v>
          </cell>
        </row>
      </sheetData>
      <sheetData sheetId="628">
        <row r="9">
          <cell r="H9">
            <v>0.90469999999999995</v>
          </cell>
        </row>
      </sheetData>
      <sheetData sheetId="629"/>
      <sheetData sheetId="630">
        <row r="9">
          <cell r="H9">
            <v>0.90469999999999995</v>
          </cell>
        </row>
      </sheetData>
      <sheetData sheetId="631">
        <row r="9">
          <cell r="H9">
            <v>0.90469999999999995</v>
          </cell>
        </row>
      </sheetData>
      <sheetData sheetId="632">
        <row r="9">
          <cell r="H9">
            <v>0.90469999999999995</v>
          </cell>
        </row>
      </sheetData>
      <sheetData sheetId="633">
        <row r="9">
          <cell r="H9">
            <v>0.90469999999999995</v>
          </cell>
        </row>
      </sheetData>
      <sheetData sheetId="634">
        <row r="9">
          <cell r="H9">
            <v>0.90469999999999995</v>
          </cell>
        </row>
      </sheetData>
      <sheetData sheetId="635">
        <row r="9">
          <cell r="H9">
            <v>0.90469999999999995</v>
          </cell>
        </row>
      </sheetData>
      <sheetData sheetId="636">
        <row r="9">
          <cell r="H9">
            <v>0.90469999999999995</v>
          </cell>
        </row>
      </sheetData>
      <sheetData sheetId="637">
        <row r="9">
          <cell r="H9">
            <v>0.90469999999999995</v>
          </cell>
        </row>
      </sheetData>
      <sheetData sheetId="638">
        <row r="9">
          <cell r="H9">
            <v>0.90469999999999995</v>
          </cell>
        </row>
      </sheetData>
      <sheetData sheetId="639">
        <row r="9">
          <cell r="H9">
            <v>0.90469999999999995</v>
          </cell>
        </row>
      </sheetData>
      <sheetData sheetId="640">
        <row r="9">
          <cell r="H9">
            <v>0.90469999999999995</v>
          </cell>
        </row>
      </sheetData>
      <sheetData sheetId="641">
        <row r="9">
          <cell r="H9">
            <v>0.90469999999999995</v>
          </cell>
        </row>
      </sheetData>
      <sheetData sheetId="642">
        <row r="9">
          <cell r="H9">
            <v>0.90469999999999995</v>
          </cell>
        </row>
      </sheetData>
      <sheetData sheetId="643">
        <row r="9">
          <cell r="H9">
            <v>0.90469999999999995</v>
          </cell>
        </row>
      </sheetData>
      <sheetData sheetId="644">
        <row r="9">
          <cell r="H9">
            <v>0.90469999999999995</v>
          </cell>
        </row>
      </sheetData>
      <sheetData sheetId="645">
        <row r="9">
          <cell r="H9">
            <v>0.90469999999999995</v>
          </cell>
        </row>
      </sheetData>
      <sheetData sheetId="646">
        <row r="9">
          <cell r="H9">
            <v>0.90469999999999995</v>
          </cell>
        </row>
      </sheetData>
      <sheetData sheetId="647">
        <row r="9">
          <cell r="H9">
            <v>0.90469999999999995</v>
          </cell>
        </row>
      </sheetData>
      <sheetData sheetId="648">
        <row r="9">
          <cell r="H9">
            <v>0.90469999999999995</v>
          </cell>
        </row>
      </sheetData>
      <sheetData sheetId="649">
        <row r="9">
          <cell r="H9">
            <v>0.90469999999999995</v>
          </cell>
        </row>
      </sheetData>
      <sheetData sheetId="650">
        <row r="9">
          <cell r="H9">
            <v>0.90469999999999995</v>
          </cell>
        </row>
      </sheetData>
      <sheetData sheetId="651">
        <row r="9">
          <cell r="H9">
            <v>0.90469999999999995</v>
          </cell>
        </row>
      </sheetData>
      <sheetData sheetId="652">
        <row r="9">
          <cell r="H9">
            <v>0.90469999999999995</v>
          </cell>
        </row>
      </sheetData>
      <sheetData sheetId="653">
        <row r="9">
          <cell r="H9">
            <v>0.90469999999999995</v>
          </cell>
        </row>
      </sheetData>
      <sheetData sheetId="654">
        <row r="9">
          <cell r="H9">
            <v>0.90469999999999995</v>
          </cell>
        </row>
      </sheetData>
      <sheetData sheetId="655">
        <row r="9">
          <cell r="H9">
            <v>0.90469999999999995</v>
          </cell>
        </row>
      </sheetData>
      <sheetData sheetId="656">
        <row r="9">
          <cell r="H9">
            <v>0.90469999999999995</v>
          </cell>
        </row>
      </sheetData>
      <sheetData sheetId="657">
        <row r="9">
          <cell r="H9">
            <v>0.90469999999999995</v>
          </cell>
        </row>
      </sheetData>
      <sheetData sheetId="658"/>
      <sheetData sheetId="659">
        <row r="9">
          <cell r="H9">
            <v>0.90469999999999995</v>
          </cell>
        </row>
      </sheetData>
      <sheetData sheetId="660"/>
      <sheetData sheetId="661">
        <row r="9">
          <cell r="H9">
            <v>0.90469999999999995</v>
          </cell>
        </row>
      </sheetData>
      <sheetData sheetId="662">
        <row r="9">
          <cell r="H9">
            <v>0.90469999999999995</v>
          </cell>
        </row>
      </sheetData>
      <sheetData sheetId="663">
        <row r="9">
          <cell r="H9">
            <v>0.90469999999999995</v>
          </cell>
        </row>
      </sheetData>
      <sheetData sheetId="664">
        <row r="9">
          <cell r="H9">
            <v>0.90469999999999995</v>
          </cell>
        </row>
      </sheetData>
      <sheetData sheetId="665">
        <row r="9">
          <cell r="H9">
            <v>0.90469999999999995</v>
          </cell>
        </row>
      </sheetData>
      <sheetData sheetId="666">
        <row r="9">
          <cell r="H9">
            <v>0.90469999999999995</v>
          </cell>
        </row>
      </sheetData>
      <sheetData sheetId="667">
        <row r="9">
          <cell r="H9">
            <v>0.90469999999999995</v>
          </cell>
        </row>
      </sheetData>
      <sheetData sheetId="668">
        <row r="9">
          <cell r="H9">
            <v>0.90469999999999995</v>
          </cell>
        </row>
      </sheetData>
      <sheetData sheetId="669">
        <row r="9">
          <cell r="H9">
            <v>0.90469999999999995</v>
          </cell>
        </row>
      </sheetData>
      <sheetData sheetId="670">
        <row r="9">
          <cell r="H9">
            <v>0.90469999999999995</v>
          </cell>
        </row>
      </sheetData>
      <sheetData sheetId="671">
        <row r="9">
          <cell r="H9">
            <v>0.90469999999999995</v>
          </cell>
        </row>
      </sheetData>
      <sheetData sheetId="672"/>
      <sheetData sheetId="673"/>
      <sheetData sheetId="674">
        <row r="9">
          <cell r="H9">
            <v>0.90469999999999995</v>
          </cell>
        </row>
      </sheetData>
      <sheetData sheetId="675"/>
      <sheetData sheetId="676"/>
      <sheetData sheetId="677">
        <row r="9">
          <cell r="H9">
            <v>0.90469999999999995</v>
          </cell>
        </row>
      </sheetData>
      <sheetData sheetId="678">
        <row r="9">
          <cell r="H9">
            <v>0.90469999999999995</v>
          </cell>
        </row>
      </sheetData>
      <sheetData sheetId="679"/>
      <sheetData sheetId="680"/>
      <sheetData sheetId="681"/>
      <sheetData sheetId="682"/>
      <sheetData sheetId="683"/>
      <sheetData sheetId="684"/>
      <sheetData sheetId="685"/>
      <sheetData sheetId="686"/>
      <sheetData sheetId="687"/>
      <sheetData sheetId="688"/>
      <sheetData sheetId="689"/>
      <sheetData sheetId="690"/>
      <sheetData sheetId="691">
        <row r="9">
          <cell r="H9">
            <v>0.90469999999999995</v>
          </cell>
        </row>
      </sheetData>
      <sheetData sheetId="692">
        <row r="9">
          <cell r="H9">
            <v>0.90469999999999995</v>
          </cell>
        </row>
      </sheetData>
      <sheetData sheetId="693"/>
      <sheetData sheetId="694"/>
      <sheetData sheetId="695"/>
      <sheetData sheetId="696"/>
      <sheetData sheetId="697"/>
      <sheetData sheetId="698"/>
      <sheetData sheetId="699">
        <row r="9">
          <cell r="H9">
            <v>0.90469999999999995</v>
          </cell>
        </row>
      </sheetData>
      <sheetData sheetId="700">
        <row r="9">
          <cell r="H9">
            <v>0.90469999999999995</v>
          </cell>
        </row>
      </sheetData>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row r="9">
          <cell r="H9">
            <v>0.90469999999999995</v>
          </cell>
        </row>
      </sheetData>
      <sheetData sheetId="722">
        <row r="9">
          <cell r="H9">
            <v>0.90469999999999995</v>
          </cell>
        </row>
      </sheetData>
      <sheetData sheetId="723">
        <row r="9">
          <cell r="H9">
            <v>0.90469999999999995</v>
          </cell>
        </row>
      </sheetData>
      <sheetData sheetId="724"/>
      <sheetData sheetId="725"/>
      <sheetData sheetId="726"/>
      <sheetData sheetId="727">
        <row r="9">
          <cell r="H9">
            <v>0.90469999999999995</v>
          </cell>
        </row>
      </sheetData>
      <sheetData sheetId="728">
        <row r="9">
          <cell r="H9">
            <v>0.90469999999999995</v>
          </cell>
        </row>
      </sheetData>
      <sheetData sheetId="729">
        <row r="9">
          <cell r="H9">
            <v>0.90469999999999995</v>
          </cell>
        </row>
      </sheetData>
      <sheetData sheetId="730">
        <row r="9">
          <cell r="H9">
            <v>0.90469999999999995</v>
          </cell>
        </row>
      </sheetData>
      <sheetData sheetId="731">
        <row r="9">
          <cell r="H9">
            <v>0.90469999999999995</v>
          </cell>
        </row>
      </sheetData>
      <sheetData sheetId="732">
        <row r="9">
          <cell r="H9">
            <v>0.90469999999999995</v>
          </cell>
        </row>
      </sheetData>
      <sheetData sheetId="733">
        <row r="9">
          <cell r="H9">
            <v>0.90469999999999995</v>
          </cell>
        </row>
      </sheetData>
      <sheetData sheetId="734">
        <row r="9">
          <cell r="H9">
            <v>0.90469999999999995</v>
          </cell>
        </row>
      </sheetData>
      <sheetData sheetId="735"/>
      <sheetData sheetId="736"/>
      <sheetData sheetId="737">
        <row r="9">
          <cell r="H9">
            <v>0.90469999999999995</v>
          </cell>
        </row>
      </sheetData>
      <sheetData sheetId="738"/>
      <sheetData sheetId="739"/>
      <sheetData sheetId="740"/>
      <sheetData sheetId="741"/>
      <sheetData sheetId="742">
        <row r="9">
          <cell r="H9">
            <v>0.90469999999999995</v>
          </cell>
        </row>
      </sheetData>
      <sheetData sheetId="743">
        <row r="9">
          <cell r="H9">
            <v>0.90469999999999995</v>
          </cell>
        </row>
      </sheetData>
      <sheetData sheetId="744">
        <row r="9">
          <cell r="H9">
            <v>0.90469999999999995</v>
          </cell>
        </row>
      </sheetData>
      <sheetData sheetId="745">
        <row r="9">
          <cell r="H9">
            <v>0.90469999999999995</v>
          </cell>
        </row>
      </sheetData>
      <sheetData sheetId="746">
        <row r="9">
          <cell r="H9">
            <v>0.90469999999999995</v>
          </cell>
        </row>
      </sheetData>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row r="9">
          <cell r="H9">
            <v>0.90469999999999995</v>
          </cell>
        </row>
      </sheetData>
      <sheetData sheetId="863">
        <row r="9">
          <cell r="H9">
            <v>0.90469999999999995</v>
          </cell>
        </row>
      </sheetData>
      <sheetData sheetId="864">
        <row r="9">
          <cell r="H9">
            <v>0.90469999999999995</v>
          </cell>
        </row>
      </sheetData>
      <sheetData sheetId="865">
        <row r="9">
          <cell r="H9">
            <v>0.90469999999999995</v>
          </cell>
        </row>
      </sheetData>
      <sheetData sheetId="866">
        <row r="9">
          <cell r="H9">
            <v>0.90469999999999995</v>
          </cell>
        </row>
      </sheetData>
      <sheetData sheetId="867">
        <row r="9">
          <cell r="H9">
            <v>0.90469999999999995</v>
          </cell>
        </row>
      </sheetData>
      <sheetData sheetId="868">
        <row r="9">
          <cell r="H9">
            <v>0.90469999999999995</v>
          </cell>
        </row>
      </sheetData>
      <sheetData sheetId="869">
        <row r="9">
          <cell r="H9">
            <v>0.90469999999999995</v>
          </cell>
        </row>
      </sheetData>
      <sheetData sheetId="870">
        <row r="9">
          <cell r="H9">
            <v>0.90469999999999995</v>
          </cell>
        </row>
      </sheetData>
      <sheetData sheetId="871">
        <row r="9">
          <cell r="H9">
            <v>0.90469999999999995</v>
          </cell>
        </row>
      </sheetData>
      <sheetData sheetId="872">
        <row r="9">
          <cell r="H9">
            <v>0.90469999999999995</v>
          </cell>
        </row>
      </sheetData>
      <sheetData sheetId="873">
        <row r="9">
          <cell r="H9">
            <v>0.90469999999999995</v>
          </cell>
        </row>
      </sheetData>
      <sheetData sheetId="874">
        <row r="9">
          <cell r="H9">
            <v>0.90469999999999995</v>
          </cell>
        </row>
      </sheetData>
      <sheetData sheetId="875">
        <row r="9">
          <cell r="H9">
            <v>0.90469999999999995</v>
          </cell>
        </row>
      </sheetData>
      <sheetData sheetId="876">
        <row r="9">
          <cell r="H9">
            <v>0.90469999999999995</v>
          </cell>
        </row>
      </sheetData>
      <sheetData sheetId="877">
        <row r="9">
          <cell r="H9">
            <v>0.90469999999999995</v>
          </cell>
        </row>
      </sheetData>
      <sheetData sheetId="878">
        <row r="9">
          <cell r="H9">
            <v>0.90469999999999995</v>
          </cell>
        </row>
      </sheetData>
      <sheetData sheetId="879">
        <row r="9">
          <cell r="H9">
            <v>0.90469999999999995</v>
          </cell>
        </row>
      </sheetData>
      <sheetData sheetId="880">
        <row r="9">
          <cell r="H9">
            <v>0.90469999999999995</v>
          </cell>
        </row>
      </sheetData>
      <sheetData sheetId="881">
        <row r="9">
          <cell r="H9">
            <v>0.90469999999999995</v>
          </cell>
        </row>
      </sheetData>
      <sheetData sheetId="882">
        <row r="9">
          <cell r="H9">
            <v>0.90469999999999995</v>
          </cell>
        </row>
      </sheetData>
      <sheetData sheetId="883">
        <row r="9">
          <cell r="H9">
            <v>0.90469999999999995</v>
          </cell>
        </row>
      </sheetData>
      <sheetData sheetId="884">
        <row r="9">
          <cell r="H9">
            <v>0.90469999999999995</v>
          </cell>
        </row>
      </sheetData>
      <sheetData sheetId="885">
        <row r="9">
          <cell r="H9">
            <v>0.90469999999999995</v>
          </cell>
        </row>
      </sheetData>
      <sheetData sheetId="886">
        <row r="9">
          <cell r="H9">
            <v>0.90469999999999995</v>
          </cell>
        </row>
      </sheetData>
      <sheetData sheetId="887">
        <row r="9">
          <cell r="H9">
            <v>0.90469999999999995</v>
          </cell>
        </row>
      </sheetData>
      <sheetData sheetId="888">
        <row r="9">
          <cell r="H9">
            <v>0.90469999999999995</v>
          </cell>
        </row>
      </sheetData>
      <sheetData sheetId="889">
        <row r="9">
          <cell r="H9">
            <v>0.90469999999999995</v>
          </cell>
        </row>
      </sheetData>
      <sheetData sheetId="890">
        <row r="9">
          <cell r="H9">
            <v>0.90469999999999995</v>
          </cell>
        </row>
      </sheetData>
      <sheetData sheetId="891">
        <row r="9">
          <cell r="H9">
            <v>0.90469999999999995</v>
          </cell>
        </row>
      </sheetData>
      <sheetData sheetId="892">
        <row r="9">
          <cell r="H9">
            <v>0.90469999999999995</v>
          </cell>
        </row>
      </sheetData>
      <sheetData sheetId="893">
        <row r="9">
          <cell r="H9">
            <v>0.90469999999999995</v>
          </cell>
        </row>
      </sheetData>
      <sheetData sheetId="894">
        <row r="9">
          <cell r="H9">
            <v>0.90469999999999995</v>
          </cell>
        </row>
      </sheetData>
      <sheetData sheetId="895">
        <row r="9">
          <cell r="H9">
            <v>0.90469999999999995</v>
          </cell>
        </row>
      </sheetData>
      <sheetData sheetId="896">
        <row r="9">
          <cell r="H9">
            <v>0.90469999999999995</v>
          </cell>
        </row>
      </sheetData>
      <sheetData sheetId="897">
        <row r="9">
          <cell r="H9">
            <v>0.90469999999999995</v>
          </cell>
        </row>
      </sheetData>
      <sheetData sheetId="898">
        <row r="9">
          <cell r="H9">
            <v>0.90469999999999995</v>
          </cell>
        </row>
      </sheetData>
      <sheetData sheetId="899">
        <row r="9">
          <cell r="H9">
            <v>0.90469999999999995</v>
          </cell>
        </row>
      </sheetData>
      <sheetData sheetId="900">
        <row r="9">
          <cell r="H9">
            <v>0.90469999999999995</v>
          </cell>
        </row>
      </sheetData>
      <sheetData sheetId="901">
        <row r="9">
          <cell r="H9">
            <v>0.90469999999999995</v>
          </cell>
        </row>
      </sheetData>
      <sheetData sheetId="902">
        <row r="9">
          <cell r="H9">
            <v>0.90469999999999995</v>
          </cell>
        </row>
      </sheetData>
      <sheetData sheetId="903">
        <row r="9">
          <cell r="H9">
            <v>0.90469999999999995</v>
          </cell>
        </row>
      </sheetData>
      <sheetData sheetId="904">
        <row r="9">
          <cell r="H9">
            <v>0.90469999999999995</v>
          </cell>
        </row>
      </sheetData>
      <sheetData sheetId="905">
        <row r="9">
          <cell r="H9">
            <v>0.90469999999999995</v>
          </cell>
        </row>
      </sheetData>
      <sheetData sheetId="906">
        <row r="9">
          <cell r="H9">
            <v>0.90469999999999995</v>
          </cell>
        </row>
      </sheetData>
      <sheetData sheetId="907">
        <row r="9">
          <cell r="H9">
            <v>0.90469999999999995</v>
          </cell>
        </row>
      </sheetData>
      <sheetData sheetId="908">
        <row r="9">
          <cell r="H9">
            <v>0.90469999999999995</v>
          </cell>
        </row>
      </sheetData>
      <sheetData sheetId="909">
        <row r="9">
          <cell r="H9">
            <v>0.90469999999999995</v>
          </cell>
        </row>
      </sheetData>
      <sheetData sheetId="910">
        <row r="9">
          <cell r="H9">
            <v>0.90469999999999995</v>
          </cell>
        </row>
      </sheetData>
      <sheetData sheetId="911">
        <row r="9">
          <cell r="H9">
            <v>0.90469999999999995</v>
          </cell>
        </row>
      </sheetData>
      <sheetData sheetId="912">
        <row r="9">
          <cell r="H9">
            <v>0.90469999999999995</v>
          </cell>
        </row>
      </sheetData>
      <sheetData sheetId="913">
        <row r="9">
          <cell r="H9">
            <v>0.90469999999999995</v>
          </cell>
        </row>
      </sheetData>
      <sheetData sheetId="914">
        <row r="9">
          <cell r="H9">
            <v>0.90469999999999995</v>
          </cell>
        </row>
      </sheetData>
      <sheetData sheetId="915">
        <row r="9">
          <cell r="H9">
            <v>0.90469999999999995</v>
          </cell>
        </row>
      </sheetData>
      <sheetData sheetId="916">
        <row r="9">
          <cell r="H9">
            <v>0.90469999999999995</v>
          </cell>
        </row>
      </sheetData>
      <sheetData sheetId="917">
        <row r="9">
          <cell r="H9">
            <v>0.90469999999999995</v>
          </cell>
        </row>
      </sheetData>
      <sheetData sheetId="918">
        <row r="9">
          <cell r="H9">
            <v>0.90469999999999995</v>
          </cell>
        </row>
      </sheetData>
      <sheetData sheetId="919">
        <row r="9">
          <cell r="H9">
            <v>0.90469999999999995</v>
          </cell>
        </row>
      </sheetData>
      <sheetData sheetId="920">
        <row r="9">
          <cell r="H9">
            <v>0.90469999999999995</v>
          </cell>
        </row>
      </sheetData>
      <sheetData sheetId="921">
        <row r="9">
          <cell r="H9">
            <v>0.90469999999999995</v>
          </cell>
        </row>
      </sheetData>
      <sheetData sheetId="922">
        <row r="9">
          <cell r="H9">
            <v>0.90469999999999995</v>
          </cell>
        </row>
      </sheetData>
      <sheetData sheetId="923">
        <row r="9">
          <cell r="H9">
            <v>0.90469999999999995</v>
          </cell>
        </row>
      </sheetData>
      <sheetData sheetId="924">
        <row r="9">
          <cell r="H9">
            <v>0.90469999999999995</v>
          </cell>
        </row>
      </sheetData>
      <sheetData sheetId="925">
        <row r="9">
          <cell r="H9">
            <v>0.90469999999999995</v>
          </cell>
        </row>
      </sheetData>
      <sheetData sheetId="926">
        <row r="9">
          <cell r="H9">
            <v>0.90469999999999995</v>
          </cell>
        </row>
      </sheetData>
      <sheetData sheetId="927">
        <row r="9">
          <cell r="H9">
            <v>0.90469999999999995</v>
          </cell>
        </row>
      </sheetData>
      <sheetData sheetId="928">
        <row r="9">
          <cell r="H9">
            <v>0.90469999999999995</v>
          </cell>
        </row>
      </sheetData>
      <sheetData sheetId="929">
        <row r="9">
          <cell r="H9">
            <v>0.90469999999999995</v>
          </cell>
        </row>
      </sheetData>
      <sheetData sheetId="930">
        <row r="9">
          <cell r="H9">
            <v>0.90469999999999995</v>
          </cell>
        </row>
      </sheetData>
      <sheetData sheetId="931">
        <row r="9">
          <cell r="H9">
            <v>0.90469999999999995</v>
          </cell>
        </row>
      </sheetData>
      <sheetData sheetId="932">
        <row r="9">
          <cell r="H9">
            <v>0.90469999999999995</v>
          </cell>
        </row>
      </sheetData>
      <sheetData sheetId="933">
        <row r="9">
          <cell r="H9">
            <v>0.90469999999999995</v>
          </cell>
        </row>
      </sheetData>
      <sheetData sheetId="934">
        <row r="9">
          <cell r="H9">
            <v>0.90469999999999995</v>
          </cell>
        </row>
      </sheetData>
      <sheetData sheetId="935">
        <row r="9">
          <cell r="H9">
            <v>0.90469999999999995</v>
          </cell>
        </row>
      </sheetData>
      <sheetData sheetId="936">
        <row r="9">
          <cell r="H9">
            <v>0.90469999999999995</v>
          </cell>
        </row>
      </sheetData>
      <sheetData sheetId="937">
        <row r="9">
          <cell r="H9">
            <v>0.90469999999999995</v>
          </cell>
        </row>
      </sheetData>
      <sheetData sheetId="938">
        <row r="9">
          <cell r="H9">
            <v>0.90469999999999995</v>
          </cell>
        </row>
      </sheetData>
      <sheetData sheetId="939">
        <row r="9">
          <cell r="H9">
            <v>0.90469999999999995</v>
          </cell>
        </row>
      </sheetData>
      <sheetData sheetId="940">
        <row r="9">
          <cell r="H9">
            <v>0.90469999999999995</v>
          </cell>
        </row>
      </sheetData>
      <sheetData sheetId="941">
        <row r="9">
          <cell r="H9">
            <v>0.90469999999999995</v>
          </cell>
        </row>
      </sheetData>
      <sheetData sheetId="942">
        <row r="9">
          <cell r="H9">
            <v>0.90469999999999995</v>
          </cell>
        </row>
      </sheetData>
      <sheetData sheetId="943">
        <row r="9">
          <cell r="H9">
            <v>0.90469999999999995</v>
          </cell>
        </row>
      </sheetData>
      <sheetData sheetId="944">
        <row r="9">
          <cell r="H9">
            <v>0.90469999999999995</v>
          </cell>
        </row>
      </sheetData>
      <sheetData sheetId="945">
        <row r="9">
          <cell r="H9">
            <v>0.90469999999999995</v>
          </cell>
        </row>
      </sheetData>
      <sheetData sheetId="946">
        <row r="9">
          <cell r="H9">
            <v>0.90469999999999995</v>
          </cell>
        </row>
      </sheetData>
      <sheetData sheetId="947">
        <row r="9">
          <cell r="H9">
            <v>0.90469999999999995</v>
          </cell>
        </row>
      </sheetData>
      <sheetData sheetId="948">
        <row r="9">
          <cell r="H9">
            <v>0.90469999999999995</v>
          </cell>
        </row>
      </sheetData>
      <sheetData sheetId="949">
        <row r="9">
          <cell r="H9">
            <v>0.90469999999999995</v>
          </cell>
        </row>
      </sheetData>
      <sheetData sheetId="950">
        <row r="9">
          <cell r="H9">
            <v>0.90469999999999995</v>
          </cell>
        </row>
      </sheetData>
      <sheetData sheetId="951">
        <row r="9">
          <cell r="H9">
            <v>0.90469999999999995</v>
          </cell>
        </row>
      </sheetData>
      <sheetData sheetId="952">
        <row r="9">
          <cell r="H9">
            <v>0.90469999999999995</v>
          </cell>
        </row>
      </sheetData>
      <sheetData sheetId="953">
        <row r="9">
          <cell r="H9">
            <v>0.90469999999999995</v>
          </cell>
        </row>
      </sheetData>
      <sheetData sheetId="954">
        <row r="9">
          <cell r="H9">
            <v>0.90469999999999995</v>
          </cell>
        </row>
      </sheetData>
      <sheetData sheetId="955">
        <row r="9">
          <cell r="H9">
            <v>0.90469999999999995</v>
          </cell>
        </row>
      </sheetData>
      <sheetData sheetId="956">
        <row r="9">
          <cell r="H9">
            <v>0.90469999999999995</v>
          </cell>
        </row>
      </sheetData>
      <sheetData sheetId="957">
        <row r="9">
          <cell r="H9">
            <v>0.90469999999999995</v>
          </cell>
        </row>
      </sheetData>
      <sheetData sheetId="958">
        <row r="9">
          <cell r="H9">
            <v>0.90469999999999995</v>
          </cell>
        </row>
      </sheetData>
      <sheetData sheetId="959">
        <row r="9">
          <cell r="H9">
            <v>0.90469999999999995</v>
          </cell>
        </row>
      </sheetData>
      <sheetData sheetId="960">
        <row r="9">
          <cell r="H9">
            <v>0.90469999999999995</v>
          </cell>
        </row>
      </sheetData>
      <sheetData sheetId="961">
        <row r="9">
          <cell r="H9">
            <v>0.90469999999999995</v>
          </cell>
        </row>
      </sheetData>
      <sheetData sheetId="962">
        <row r="9">
          <cell r="H9">
            <v>0.90469999999999995</v>
          </cell>
        </row>
      </sheetData>
      <sheetData sheetId="963">
        <row r="9">
          <cell r="H9">
            <v>0.90469999999999995</v>
          </cell>
        </row>
      </sheetData>
      <sheetData sheetId="964">
        <row r="9">
          <cell r="H9">
            <v>0.90469999999999995</v>
          </cell>
        </row>
      </sheetData>
      <sheetData sheetId="965">
        <row r="9">
          <cell r="H9">
            <v>0.90469999999999995</v>
          </cell>
        </row>
      </sheetData>
      <sheetData sheetId="966">
        <row r="9">
          <cell r="H9">
            <v>0.90469999999999995</v>
          </cell>
        </row>
      </sheetData>
      <sheetData sheetId="967">
        <row r="9">
          <cell r="H9">
            <v>0.90469999999999995</v>
          </cell>
        </row>
      </sheetData>
      <sheetData sheetId="968">
        <row r="9">
          <cell r="H9">
            <v>0.90469999999999995</v>
          </cell>
        </row>
      </sheetData>
      <sheetData sheetId="969">
        <row r="9">
          <cell r="H9">
            <v>0.90469999999999995</v>
          </cell>
        </row>
      </sheetData>
      <sheetData sheetId="970">
        <row r="9">
          <cell r="H9">
            <v>0.90469999999999995</v>
          </cell>
        </row>
      </sheetData>
      <sheetData sheetId="971">
        <row r="9">
          <cell r="H9">
            <v>0.90469999999999995</v>
          </cell>
        </row>
      </sheetData>
      <sheetData sheetId="972">
        <row r="9">
          <cell r="H9">
            <v>0.90469999999999995</v>
          </cell>
        </row>
      </sheetData>
      <sheetData sheetId="973">
        <row r="9">
          <cell r="H9">
            <v>0.90469999999999995</v>
          </cell>
        </row>
      </sheetData>
      <sheetData sheetId="974">
        <row r="9">
          <cell r="H9">
            <v>0.90469999999999995</v>
          </cell>
        </row>
      </sheetData>
      <sheetData sheetId="975">
        <row r="9">
          <cell r="H9">
            <v>0.90469999999999995</v>
          </cell>
        </row>
      </sheetData>
      <sheetData sheetId="976">
        <row r="9">
          <cell r="H9">
            <v>0.90469999999999995</v>
          </cell>
        </row>
      </sheetData>
      <sheetData sheetId="977">
        <row r="9">
          <cell r="H9">
            <v>0.90469999999999995</v>
          </cell>
        </row>
      </sheetData>
      <sheetData sheetId="978">
        <row r="9">
          <cell r="H9">
            <v>0.90469999999999995</v>
          </cell>
        </row>
      </sheetData>
      <sheetData sheetId="979">
        <row r="9">
          <cell r="H9">
            <v>0.90469999999999995</v>
          </cell>
        </row>
      </sheetData>
      <sheetData sheetId="980">
        <row r="9">
          <cell r="H9">
            <v>0.90469999999999995</v>
          </cell>
        </row>
      </sheetData>
      <sheetData sheetId="981">
        <row r="9">
          <cell r="H9">
            <v>0.90469999999999995</v>
          </cell>
        </row>
      </sheetData>
      <sheetData sheetId="982">
        <row r="9">
          <cell r="H9">
            <v>0.90469999999999995</v>
          </cell>
        </row>
      </sheetData>
      <sheetData sheetId="983">
        <row r="9">
          <cell r="H9">
            <v>0.90469999999999995</v>
          </cell>
        </row>
      </sheetData>
      <sheetData sheetId="984">
        <row r="9">
          <cell r="H9">
            <v>0.90469999999999995</v>
          </cell>
        </row>
      </sheetData>
      <sheetData sheetId="985">
        <row r="9">
          <cell r="H9">
            <v>0.90469999999999995</v>
          </cell>
        </row>
      </sheetData>
      <sheetData sheetId="986">
        <row r="9">
          <cell r="H9">
            <v>0.90469999999999995</v>
          </cell>
        </row>
      </sheetData>
      <sheetData sheetId="987">
        <row r="9">
          <cell r="H9">
            <v>0.90469999999999995</v>
          </cell>
        </row>
      </sheetData>
      <sheetData sheetId="988">
        <row r="9">
          <cell r="H9">
            <v>0.90469999999999995</v>
          </cell>
        </row>
      </sheetData>
      <sheetData sheetId="989">
        <row r="9">
          <cell r="H9">
            <v>0.90469999999999995</v>
          </cell>
        </row>
      </sheetData>
      <sheetData sheetId="990">
        <row r="9">
          <cell r="H9">
            <v>0.90469999999999995</v>
          </cell>
        </row>
      </sheetData>
      <sheetData sheetId="991">
        <row r="9">
          <cell r="H9">
            <v>0.90469999999999995</v>
          </cell>
        </row>
      </sheetData>
      <sheetData sheetId="992">
        <row r="9">
          <cell r="H9">
            <v>0.90469999999999995</v>
          </cell>
        </row>
      </sheetData>
      <sheetData sheetId="993">
        <row r="9">
          <cell r="H9">
            <v>0.90469999999999995</v>
          </cell>
        </row>
      </sheetData>
      <sheetData sheetId="994">
        <row r="9">
          <cell r="H9">
            <v>0.90469999999999995</v>
          </cell>
        </row>
      </sheetData>
      <sheetData sheetId="995">
        <row r="9">
          <cell r="H9">
            <v>0.90469999999999995</v>
          </cell>
        </row>
      </sheetData>
      <sheetData sheetId="996">
        <row r="9">
          <cell r="H9">
            <v>0.90469999999999995</v>
          </cell>
        </row>
      </sheetData>
      <sheetData sheetId="997">
        <row r="9">
          <cell r="H9">
            <v>0.90469999999999995</v>
          </cell>
        </row>
      </sheetData>
      <sheetData sheetId="998">
        <row r="9">
          <cell r="H9">
            <v>0.90469999999999995</v>
          </cell>
        </row>
      </sheetData>
      <sheetData sheetId="999">
        <row r="9">
          <cell r="H9">
            <v>0.90469999999999995</v>
          </cell>
        </row>
      </sheetData>
      <sheetData sheetId="1000">
        <row r="9">
          <cell r="H9">
            <v>0.90469999999999995</v>
          </cell>
        </row>
      </sheetData>
      <sheetData sheetId="1001">
        <row r="9">
          <cell r="H9">
            <v>0.90469999999999995</v>
          </cell>
        </row>
      </sheetData>
      <sheetData sheetId="1002">
        <row r="9">
          <cell r="H9">
            <v>0.90469999999999995</v>
          </cell>
        </row>
      </sheetData>
      <sheetData sheetId="1003">
        <row r="9">
          <cell r="H9">
            <v>0.90469999999999995</v>
          </cell>
        </row>
      </sheetData>
      <sheetData sheetId="1004">
        <row r="9">
          <cell r="H9">
            <v>0.90469999999999995</v>
          </cell>
        </row>
      </sheetData>
      <sheetData sheetId="1005">
        <row r="9">
          <cell r="H9">
            <v>0.90469999999999995</v>
          </cell>
        </row>
      </sheetData>
      <sheetData sheetId="1006">
        <row r="9">
          <cell r="H9">
            <v>0.90469999999999995</v>
          </cell>
        </row>
      </sheetData>
      <sheetData sheetId="1007">
        <row r="9">
          <cell r="H9">
            <v>0.90469999999999995</v>
          </cell>
        </row>
      </sheetData>
      <sheetData sheetId="1008">
        <row r="9">
          <cell r="H9">
            <v>0.90469999999999995</v>
          </cell>
        </row>
      </sheetData>
      <sheetData sheetId="1009">
        <row r="9">
          <cell r="H9">
            <v>0.90469999999999995</v>
          </cell>
        </row>
      </sheetData>
      <sheetData sheetId="1010">
        <row r="9">
          <cell r="H9">
            <v>0.90469999999999995</v>
          </cell>
        </row>
      </sheetData>
      <sheetData sheetId="1011">
        <row r="9">
          <cell r="H9">
            <v>0.90469999999999995</v>
          </cell>
        </row>
      </sheetData>
      <sheetData sheetId="1012">
        <row r="9">
          <cell r="H9">
            <v>0.90469999999999995</v>
          </cell>
        </row>
      </sheetData>
      <sheetData sheetId="1013">
        <row r="9">
          <cell r="H9">
            <v>0.90469999999999995</v>
          </cell>
        </row>
      </sheetData>
      <sheetData sheetId="1014">
        <row r="9">
          <cell r="H9">
            <v>0.90469999999999995</v>
          </cell>
        </row>
      </sheetData>
      <sheetData sheetId="1015">
        <row r="9">
          <cell r="H9">
            <v>0.90469999999999995</v>
          </cell>
        </row>
      </sheetData>
      <sheetData sheetId="1016">
        <row r="9">
          <cell r="H9">
            <v>0.90469999999999995</v>
          </cell>
        </row>
      </sheetData>
      <sheetData sheetId="1017">
        <row r="9">
          <cell r="H9">
            <v>0.90469999999999995</v>
          </cell>
        </row>
      </sheetData>
      <sheetData sheetId="1018">
        <row r="9">
          <cell r="H9">
            <v>0.90469999999999995</v>
          </cell>
        </row>
      </sheetData>
      <sheetData sheetId="1019">
        <row r="9">
          <cell r="H9">
            <v>0.90469999999999995</v>
          </cell>
        </row>
      </sheetData>
      <sheetData sheetId="1020">
        <row r="9">
          <cell r="H9">
            <v>0.90469999999999995</v>
          </cell>
        </row>
      </sheetData>
      <sheetData sheetId="1021">
        <row r="9">
          <cell r="H9">
            <v>0.90469999999999995</v>
          </cell>
        </row>
      </sheetData>
      <sheetData sheetId="1022">
        <row r="9">
          <cell r="H9">
            <v>0.90469999999999995</v>
          </cell>
        </row>
      </sheetData>
      <sheetData sheetId="1023">
        <row r="9">
          <cell r="H9">
            <v>0.90469999999999995</v>
          </cell>
        </row>
      </sheetData>
      <sheetData sheetId="1024">
        <row r="9">
          <cell r="H9">
            <v>0.90469999999999995</v>
          </cell>
        </row>
      </sheetData>
      <sheetData sheetId="1025">
        <row r="9">
          <cell r="H9">
            <v>0.90469999999999995</v>
          </cell>
        </row>
      </sheetData>
      <sheetData sheetId="1026">
        <row r="9">
          <cell r="H9">
            <v>0.90469999999999995</v>
          </cell>
        </row>
      </sheetData>
      <sheetData sheetId="1027">
        <row r="9">
          <cell r="H9">
            <v>0.90469999999999995</v>
          </cell>
        </row>
      </sheetData>
      <sheetData sheetId="1028">
        <row r="9">
          <cell r="H9">
            <v>0.90469999999999995</v>
          </cell>
        </row>
      </sheetData>
      <sheetData sheetId="1029">
        <row r="9">
          <cell r="H9">
            <v>0.90469999999999995</v>
          </cell>
        </row>
      </sheetData>
      <sheetData sheetId="1030">
        <row r="9">
          <cell r="H9">
            <v>0.90469999999999995</v>
          </cell>
        </row>
      </sheetData>
      <sheetData sheetId="1031">
        <row r="9">
          <cell r="H9">
            <v>0.90469999999999995</v>
          </cell>
        </row>
      </sheetData>
      <sheetData sheetId="1032">
        <row r="9">
          <cell r="H9">
            <v>0.90469999999999995</v>
          </cell>
        </row>
      </sheetData>
      <sheetData sheetId="1033">
        <row r="9">
          <cell r="H9">
            <v>0.90469999999999995</v>
          </cell>
        </row>
      </sheetData>
      <sheetData sheetId="1034">
        <row r="9">
          <cell r="H9">
            <v>0.90469999999999995</v>
          </cell>
        </row>
      </sheetData>
      <sheetData sheetId="1035">
        <row r="9">
          <cell r="H9">
            <v>0.90469999999999995</v>
          </cell>
        </row>
      </sheetData>
      <sheetData sheetId="1036">
        <row r="9">
          <cell r="H9">
            <v>0.90469999999999995</v>
          </cell>
        </row>
      </sheetData>
      <sheetData sheetId="1037">
        <row r="9">
          <cell r="H9">
            <v>0.90469999999999995</v>
          </cell>
        </row>
      </sheetData>
      <sheetData sheetId="1038">
        <row r="9">
          <cell r="H9">
            <v>0.90469999999999995</v>
          </cell>
        </row>
      </sheetData>
      <sheetData sheetId="1039">
        <row r="9">
          <cell r="H9">
            <v>0.90469999999999995</v>
          </cell>
        </row>
      </sheetData>
      <sheetData sheetId="1040">
        <row r="9">
          <cell r="H9">
            <v>0.90469999999999995</v>
          </cell>
        </row>
      </sheetData>
      <sheetData sheetId="1041">
        <row r="9">
          <cell r="H9">
            <v>0.90469999999999995</v>
          </cell>
        </row>
      </sheetData>
      <sheetData sheetId="1042">
        <row r="9">
          <cell r="H9">
            <v>0.90469999999999995</v>
          </cell>
        </row>
      </sheetData>
      <sheetData sheetId="1043">
        <row r="9">
          <cell r="H9">
            <v>0.90469999999999995</v>
          </cell>
        </row>
      </sheetData>
      <sheetData sheetId="1044">
        <row r="9">
          <cell r="H9">
            <v>0.90469999999999995</v>
          </cell>
        </row>
      </sheetData>
      <sheetData sheetId="1045">
        <row r="9">
          <cell r="H9">
            <v>0.90469999999999995</v>
          </cell>
        </row>
      </sheetData>
      <sheetData sheetId="1046">
        <row r="9">
          <cell r="H9">
            <v>0.90469999999999995</v>
          </cell>
        </row>
      </sheetData>
      <sheetData sheetId="1047">
        <row r="9">
          <cell r="H9">
            <v>0.90469999999999995</v>
          </cell>
        </row>
      </sheetData>
      <sheetData sheetId="1048">
        <row r="9">
          <cell r="H9">
            <v>0.90469999999999995</v>
          </cell>
        </row>
      </sheetData>
      <sheetData sheetId="1049">
        <row r="9">
          <cell r="H9">
            <v>0.90469999999999995</v>
          </cell>
        </row>
      </sheetData>
      <sheetData sheetId="1050">
        <row r="9">
          <cell r="H9">
            <v>0.90469999999999995</v>
          </cell>
        </row>
      </sheetData>
      <sheetData sheetId="1051">
        <row r="9">
          <cell r="H9">
            <v>0.90469999999999995</v>
          </cell>
        </row>
      </sheetData>
      <sheetData sheetId="1052">
        <row r="9">
          <cell r="H9">
            <v>0.90469999999999995</v>
          </cell>
        </row>
      </sheetData>
      <sheetData sheetId="1053">
        <row r="9">
          <cell r="H9">
            <v>0.90469999999999995</v>
          </cell>
        </row>
      </sheetData>
      <sheetData sheetId="1054">
        <row r="9">
          <cell r="H9">
            <v>0.90469999999999995</v>
          </cell>
        </row>
      </sheetData>
      <sheetData sheetId="1055">
        <row r="9">
          <cell r="H9">
            <v>0.90469999999999995</v>
          </cell>
        </row>
      </sheetData>
      <sheetData sheetId="1056">
        <row r="9">
          <cell r="H9">
            <v>0.90469999999999995</v>
          </cell>
        </row>
      </sheetData>
      <sheetData sheetId="1057">
        <row r="9">
          <cell r="H9">
            <v>0.90469999999999995</v>
          </cell>
        </row>
      </sheetData>
      <sheetData sheetId="1058">
        <row r="9">
          <cell r="H9">
            <v>0.90469999999999995</v>
          </cell>
        </row>
      </sheetData>
      <sheetData sheetId="1059">
        <row r="9">
          <cell r="H9">
            <v>0.90469999999999995</v>
          </cell>
        </row>
      </sheetData>
      <sheetData sheetId="1060">
        <row r="9">
          <cell r="H9">
            <v>0.90469999999999995</v>
          </cell>
        </row>
      </sheetData>
      <sheetData sheetId="1061">
        <row r="9">
          <cell r="H9">
            <v>0.90469999999999995</v>
          </cell>
        </row>
      </sheetData>
      <sheetData sheetId="1062">
        <row r="9">
          <cell r="H9">
            <v>0.90469999999999995</v>
          </cell>
        </row>
      </sheetData>
      <sheetData sheetId="1063">
        <row r="9">
          <cell r="H9">
            <v>0.90469999999999995</v>
          </cell>
        </row>
      </sheetData>
      <sheetData sheetId="1064">
        <row r="9">
          <cell r="H9">
            <v>0.90469999999999995</v>
          </cell>
        </row>
      </sheetData>
      <sheetData sheetId="1065"/>
      <sheetData sheetId="1066" refreshError="1"/>
      <sheetData sheetId="1067" refreshError="1"/>
      <sheetData sheetId="1068" refreshError="1"/>
      <sheetData sheetId="1069" refreshError="1"/>
      <sheetData sheetId="1070">
        <row r="9">
          <cell r="H9">
            <v>0.90469999999999995</v>
          </cell>
        </row>
      </sheetData>
      <sheetData sheetId="1071">
        <row r="9">
          <cell r="H9">
            <v>0.90469999999999995</v>
          </cell>
        </row>
      </sheetData>
      <sheetData sheetId="1072">
        <row r="9">
          <cell r="H9">
            <v>0.90469999999999995</v>
          </cell>
        </row>
      </sheetData>
      <sheetData sheetId="1073" refreshError="1"/>
      <sheetData sheetId="1074">
        <row r="9">
          <cell r="H9">
            <v>0.90469999999999995</v>
          </cell>
        </row>
      </sheetData>
      <sheetData sheetId="1075">
        <row r="9">
          <cell r="H9">
            <v>0.90469999999999995</v>
          </cell>
        </row>
      </sheetData>
      <sheetData sheetId="1076">
        <row r="9">
          <cell r="H9">
            <v>0.90469999999999995</v>
          </cell>
        </row>
      </sheetData>
      <sheetData sheetId="1077">
        <row r="9">
          <cell r="H9">
            <v>0.90469999999999995</v>
          </cell>
        </row>
      </sheetData>
      <sheetData sheetId="1078">
        <row r="9">
          <cell r="H9">
            <v>0.90469999999999995</v>
          </cell>
        </row>
      </sheetData>
      <sheetData sheetId="1079">
        <row r="9">
          <cell r="H9">
            <v>0.90469999999999995</v>
          </cell>
        </row>
      </sheetData>
      <sheetData sheetId="1080">
        <row r="9">
          <cell r="H9">
            <v>0.90469999999999995</v>
          </cell>
        </row>
      </sheetData>
      <sheetData sheetId="1081">
        <row r="9">
          <cell r="H9">
            <v>0.90469999999999995</v>
          </cell>
        </row>
      </sheetData>
      <sheetData sheetId="1082">
        <row r="9">
          <cell r="H9">
            <v>0.90469999999999995</v>
          </cell>
        </row>
      </sheetData>
      <sheetData sheetId="1083">
        <row r="9">
          <cell r="H9">
            <v>0.90469999999999995</v>
          </cell>
        </row>
      </sheetData>
      <sheetData sheetId="1084">
        <row r="9">
          <cell r="H9">
            <v>0.90469999999999995</v>
          </cell>
        </row>
      </sheetData>
      <sheetData sheetId="1085"/>
      <sheetData sheetId="1086">
        <row r="9">
          <cell r="H9">
            <v>0.90469999999999995</v>
          </cell>
        </row>
      </sheetData>
      <sheetData sheetId="1087">
        <row r="9">
          <cell r="H9">
            <v>0.90469999999999995</v>
          </cell>
        </row>
      </sheetData>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refreshError="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refreshError="1"/>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refreshError="1"/>
      <sheetData sheetId="1183" refreshError="1"/>
      <sheetData sheetId="1184" refreshError="1"/>
      <sheetData sheetId="1185" refreshError="1"/>
      <sheetData sheetId="1186" refreshError="1"/>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row r="9">
          <cell r="H9">
            <v>0.90469999999999995</v>
          </cell>
        </row>
      </sheetData>
      <sheetData sheetId="1225">
        <row r="9">
          <cell r="H9">
            <v>0.90469999999999995</v>
          </cell>
        </row>
      </sheetData>
      <sheetData sheetId="1226">
        <row r="9">
          <cell r="H9">
            <v>0.90469999999999995</v>
          </cell>
        </row>
      </sheetData>
      <sheetData sheetId="1227">
        <row r="9">
          <cell r="H9">
            <v>0.90469999999999995</v>
          </cell>
        </row>
      </sheetData>
      <sheetData sheetId="1228">
        <row r="9">
          <cell r="H9">
            <v>0.90469999999999995</v>
          </cell>
        </row>
      </sheetData>
      <sheetData sheetId="1229">
        <row r="9">
          <cell r="H9">
            <v>0.90469999999999995</v>
          </cell>
        </row>
      </sheetData>
      <sheetData sheetId="1230">
        <row r="9">
          <cell r="H9">
            <v>0.90469999999999995</v>
          </cell>
        </row>
      </sheetData>
      <sheetData sheetId="1231">
        <row r="9">
          <cell r="H9">
            <v>0.90469999999999995</v>
          </cell>
        </row>
      </sheetData>
      <sheetData sheetId="1232">
        <row r="9">
          <cell r="H9">
            <v>0.90469999999999995</v>
          </cell>
        </row>
      </sheetData>
      <sheetData sheetId="1233">
        <row r="9">
          <cell r="H9">
            <v>0.90469999999999995</v>
          </cell>
        </row>
      </sheetData>
      <sheetData sheetId="1234">
        <row r="9">
          <cell r="H9">
            <v>0.90469999999999995</v>
          </cell>
        </row>
      </sheetData>
      <sheetData sheetId="1235">
        <row r="9">
          <cell r="H9">
            <v>0.90469999999999995</v>
          </cell>
        </row>
      </sheetData>
      <sheetData sheetId="1236">
        <row r="9">
          <cell r="H9">
            <v>0.90469999999999995</v>
          </cell>
        </row>
      </sheetData>
      <sheetData sheetId="1237">
        <row r="9">
          <cell r="H9">
            <v>0.90469999999999995</v>
          </cell>
        </row>
      </sheetData>
      <sheetData sheetId="1238">
        <row r="9">
          <cell r="H9">
            <v>0.90469999999999995</v>
          </cell>
        </row>
      </sheetData>
      <sheetData sheetId="1239">
        <row r="9">
          <cell r="H9">
            <v>0.90469999999999995</v>
          </cell>
        </row>
      </sheetData>
      <sheetData sheetId="1240">
        <row r="9">
          <cell r="H9">
            <v>0.90469999999999995</v>
          </cell>
        </row>
      </sheetData>
      <sheetData sheetId="1241">
        <row r="9">
          <cell r="H9">
            <v>0.90469999999999995</v>
          </cell>
        </row>
      </sheetData>
      <sheetData sheetId="1242">
        <row r="9">
          <cell r="H9">
            <v>0.90469999999999995</v>
          </cell>
        </row>
      </sheetData>
      <sheetData sheetId="1243">
        <row r="9">
          <cell r="H9">
            <v>0.90469999999999995</v>
          </cell>
        </row>
      </sheetData>
      <sheetData sheetId="1244">
        <row r="9">
          <cell r="H9">
            <v>0.90469999999999995</v>
          </cell>
        </row>
      </sheetData>
      <sheetData sheetId="1245">
        <row r="9">
          <cell r="H9">
            <v>0.90469999999999995</v>
          </cell>
        </row>
      </sheetData>
      <sheetData sheetId="1246"/>
      <sheetData sheetId="1247"/>
      <sheetData sheetId="1248"/>
      <sheetData sheetId="1249">
        <row r="9">
          <cell r="H9">
            <v>0.90469999999999995</v>
          </cell>
        </row>
      </sheetData>
      <sheetData sheetId="1250">
        <row r="9">
          <cell r="H9">
            <v>0.90469999999999995</v>
          </cell>
        </row>
      </sheetData>
      <sheetData sheetId="1251">
        <row r="9">
          <cell r="H9">
            <v>0.90469999999999995</v>
          </cell>
        </row>
      </sheetData>
      <sheetData sheetId="1252">
        <row r="9">
          <cell r="H9">
            <v>0.90469999999999995</v>
          </cell>
        </row>
      </sheetData>
      <sheetData sheetId="1253">
        <row r="9">
          <cell r="H9">
            <v>0.90469999999999995</v>
          </cell>
        </row>
      </sheetData>
      <sheetData sheetId="1254">
        <row r="9">
          <cell r="H9">
            <v>0.90469999999999995</v>
          </cell>
        </row>
      </sheetData>
      <sheetData sheetId="1255">
        <row r="9">
          <cell r="H9">
            <v>0.90469999999999995</v>
          </cell>
        </row>
      </sheetData>
      <sheetData sheetId="1256">
        <row r="9">
          <cell r="H9">
            <v>0.90469999999999995</v>
          </cell>
        </row>
      </sheetData>
      <sheetData sheetId="1257">
        <row r="9">
          <cell r="H9">
            <v>0.90469999999999995</v>
          </cell>
        </row>
      </sheetData>
      <sheetData sheetId="1258">
        <row r="9">
          <cell r="H9">
            <v>0.90469999999999995</v>
          </cell>
        </row>
      </sheetData>
      <sheetData sheetId="1259">
        <row r="9">
          <cell r="H9">
            <v>0.90469999999999995</v>
          </cell>
        </row>
      </sheetData>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refreshError="1"/>
      <sheetData sheetId="1313" refreshError="1"/>
      <sheetData sheetId="1314" refreshError="1"/>
      <sheetData sheetId="1315" refreshError="1"/>
      <sheetData sheetId="1316" refreshError="1"/>
      <sheetData sheetId="1317" refreshError="1"/>
      <sheetData sheetId="1318"/>
      <sheetData sheetId="1319"/>
      <sheetData sheetId="1320"/>
      <sheetData sheetId="1321"/>
      <sheetData sheetId="1322"/>
      <sheetData sheetId="1323"/>
      <sheetData sheetId="1324"/>
      <sheetData sheetId="1325"/>
      <sheetData sheetId="1326" refreshError="1"/>
      <sheetData sheetId="1327" refreshError="1"/>
      <sheetData sheetId="1328" refreshError="1"/>
      <sheetData sheetId="1329" refreshError="1"/>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refreshError="1"/>
      <sheetData sheetId="1346" refreshError="1"/>
      <sheetData sheetId="1347"/>
      <sheetData sheetId="1348"/>
      <sheetData sheetId="1349"/>
      <sheetData sheetId="1350"/>
      <sheetData sheetId="1351"/>
      <sheetData sheetId="1352"/>
      <sheetData sheetId="1353"/>
      <sheetData sheetId="1354"/>
      <sheetData sheetId="1355"/>
      <sheetData sheetId="1356"/>
      <sheetData sheetId="1357"/>
      <sheetData sheetId="1358" refreshError="1"/>
      <sheetData sheetId="1359" refreshError="1"/>
      <sheetData sheetId="1360" refreshError="1"/>
      <sheetData sheetId="1361" refreshError="1"/>
      <sheetData sheetId="1362" refreshError="1"/>
      <sheetData sheetId="1363" refreshError="1"/>
      <sheetData sheetId="136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 val="EFE"/>
      <sheetName val="CRONOGRAMA"/>
      <sheetName val="ExistDec98"/>
      <sheetName val="GTO NOV"/>
      <sheetName val="Trial Final"/>
      <sheetName val="TIPO DE CAMBIO (2)"/>
      <sheetName val="TC"/>
      <sheetName val="IARyPD"/>
      <sheetName val="Valorización CP"/>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 val="Proy RELAVE"/>
      <sheetName val="RES,MET,ADI1"/>
      <sheetName val="YTD_Comments1"/>
      <sheetName val="YTD_Comments2"/>
      <sheetName val="CAOA Valorizado"/>
      <sheetName val="BDATOS"/>
      <sheetName val="10241EQLIST"/>
      <sheetName val="DATOS_TECNICOS_SE_SANTUARIO1"/>
      <sheetName val="PROC_MANT_LT_11"/>
      <sheetName val="JORNADAS_TRABAJO"/>
      <sheetName val="U_A_"/>
      <sheetName val="M_d_O"/>
      <sheetName val="Tapa_29"/>
      <sheetName val="Costos_Alt2"/>
      <sheetName val="APU_cn_torca"/>
      <sheetName val="Esquema_UTE_(2)"/>
      <sheetName val="Precios_Estruc_"/>
      <sheetName val="Wind_Loads"/>
      <sheetName val="CAOA_Valorizado"/>
      <sheetName val="BLP"/>
      <sheetName val="BRP"/>
      <sheetName val="BRS"/>
      <sheetName val="ACTA Pactacion Precios"/>
      <sheetName val="Comparacion de Precios"/>
      <sheetName val="S&amp;U OF FUNDS"/>
      <sheetName val="BALANCE"/>
      <sheetName val="Entrega"/>
      <sheetName val="PPTO HUANCAYO CENTRO TDD"/>
      <sheetName val="DESMONTAJE CASAGRANDE"/>
      <sheetName val="PESOS"/>
      <sheetName val="18O"/>
      <sheetName val="Distrib. de anexos"/>
      <sheetName val="CRONOGRAMA"/>
      <sheetName val="batu hijau"/>
      <sheetName val="Resu_Como"/>
      <sheetName val="Commodities_LB01"/>
      <sheetName val="Curvas_Com__LB01"/>
      <sheetName val="REPORTE_HH"/>
      <sheetName val="Resu_Look"/>
      <sheetName val="Anexo_1_LookAhead-LB01"/>
      <sheetName val="Resu_Restricciones"/>
      <sheetName val="Anexo_2_PAC_SEM23"/>
      <sheetName val="Anexo_2_PAC_SEM24"/>
      <sheetName val="Anexo_2_PAC_SEM26"/>
      <sheetName val="Anexo_2_PAC_SEM25"/>
      <sheetName val="Datos_PAC"/>
      <sheetName val="MONTAJE_R_S_"/>
      <sheetName val="Datos_Entrada"/>
      <sheetName val="INGRESO_DE_DATOS_POR_LOCALIDAD"/>
      <sheetName val="DT_Palcaz"/>
      <sheetName val="Base_Ret__y_Pt_"/>
      <sheetName val="Control de Facturacion y Pagos"/>
      <sheetName val="Comparativo Valorizaciones"/>
      <sheetName val="Presupuesto "/>
      <sheetName val="Calendario Valorizado (2)"/>
      <sheetName val="PROG"/>
      <sheetName val="BASES"/>
      <sheetName val="Formulas"/>
      <sheetName val="SUM. MONT. L.P."/>
      <sheetName val="SUM - MONT.R.P."/>
      <sheetName val="Sumin y M.E. RS"/>
      <sheetName val="APU-POSTES"/>
      <sheetName val="APU-TRANSP"/>
      <sheetName val="Base de Datos APU"/>
      <sheetName val="Metrado Armados"/>
      <sheetName val="P. U. de Sum"/>
      <sheetName val="TrasPost"/>
      <sheetName val="Desp LP"/>
      <sheetName val="Des RP"/>
      <sheetName val="TabMed"/>
      <sheetName val="C.U.SumMat"/>
      <sheetName val="C.U.Mont"/>
      <sheetName val="Aux. Disgregados"/>
      <sheetName val="B-DAT.1"/>
      <sheetName val="Resumen General"/>
      <sheetName val="B-DAT."/>
      <sheetName val="PANILLA"/>
      <sheetName val="IMPRESION"/>
      <sheetName val="C"/>
      <sheetName val="REP"/>
      <sheetName val="2-3 DUEÑ"/>
      <sheetName val="I"/>
      <sheetName val="F"/>
      <sheetName val="C - C"/>
      <sheetName val="C - I"/>
      <sheetName val="RESUMEN COMUNIDAD"/>
      <sheetName val="Anexo 1 LookAhead"/>
      <sheetName val="Model"/>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row r="287">
          <cell r="B287">
            <v>0</v>
          </cell>
        </row>
      </sheetData>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ow r="287">
          <cell r="B287">
            <v>0</v>
          </cell>
        </row>
      </sheetData>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 sheetId="233" refreshError="1"/>
      <sheetData sheetId="234" refreshError="1"/>
      <sheetData sheetId="235"/>
      <sheetData sheetId="236"/>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sheetData sheetId="256"/>
      <sheetData sheetId="257" refreshError="1"/>
      <sheetData sheetId="258" refreshError="1"/>
      <sheetData sheetId="259"/>
      <sheetData sheetId="260"/>
      <sheetData sheetId="261"/>
      <sheetData sheetId="262"/>
      <sheetData sheetId="263" refreshError="1"/>
      <sheetData sheetId="264"/>
      <sheetData sheetId="265"/>
      <sheetData sheetId="266"/>
      <sheetData sheetId="267"/>
      <sheetData sheetId="268">
        <row r="287">
          <cell r="B287">
            <v>0</v>
          </cell>
        </row>
      </sheetData>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refreshError="1"/>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refreshError="1"/>
      <sheetData sheetId="32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P Chicama"/>
      <sheetName val="EAP Virú"/>
      <sheetName val="Resumen"/>
      <sheetName val="Costo Directo"/>
      <sheetName val="Gastos Generales"/>
      <sheetName val="Costo Directo (2)"/>
      <sheetName val="Gastos Generales Rev01"/>
    </sheetNames>
    <sheetDataSet>
      <sheetData sheetId="0"/>
      <sheetData sheetId="1"/>
      <sheetData sheetId="2"/>
      <sheetData sheetId="3">
        <row r="7">
          <cell r="C7" t="str">
            <v>Mejoramiento y Ampliación del Servicio de protección contra inundaciones, en ambas márgenes del río Chicama, tramo de la desembocadura al Oceano Pacífico hasta el Puente Punta Moreno, distritos de Ascope, Chicama, Magdalena de Cao, Casa Grande, Santiago de Cao y San Benito, de la Provincia de Ascope del Departamento de la Libertad y la Provincia de Contumazá del Departamento de Cajamarca</v>
          </cell>
        </row>
        <row r="8">
          <cell r="C8" t="str">
            <v>Río Chicama</v>
          </cell>
        </row>
        <row r="9">
          <cell r="C9" t="str">
            <v>Paquete N°06</v>
          </cell>
        </row>
      </sheetData>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1" spans="1:3" s="6" customFormat="1" x14ac:dyDescent="0.25">
      <c r="A1" s="6" t="s">
        <v>0</v>
      </c>
      <c r="B1" s="6" t="s">
        <v>1</v>
      </c>
      <c r="C1" s="10"/>
    </row>
    <row r="2" spans="1:3" s="6" customFormat="1" x14ac:dyDescent="0.25">
      <c r="A2" s="10">
        <v>1</v>
      </c>
      <c r="B2" s="6" t="s">
        <v>2</v>
      </c>
      <c r="C2" s="10"/>
    </row>
    <row r="3" spans="1:3" s="6" customFormat="1" x14ac:dyDescent="0.25">
      <c r="A3" s="10" t="s">
        <v>3</v>
      </c>
      <c r="B3" s="6" t="s">
        <v>4</v>
      </c>
      <c r="C3" s="10"/>
    </row>
    <row r="4" spans="1:3" s="40" customFormat="1" x14ac:dyDescent="0.25">
      <c r="A4" s="38" t="s">
        <v>5</v>
      </c>
      <c r="B4" s="39" t="s">
        <v>6</v>
      </c>
      <c r="C4" s="41" t="s">
        <v>7</v>
      </c>
    </row>
    <row r="5" spans="1:3" x14ac:dyDescent="0.25">
      <c r="A5" s="3" t="s">
        <v>8</v>
      </c>
      <c r="B5" s="2" t="s">
        <v>9</v>
      </c>
    </row>
    <row r="6" spans="1:3" x14ac:dyDescent="0.25">
      <c r="A6" s="1" t="s">
        <v>10</v>
      </c>
      <c r="B6" s="11" t="s">
        <v>11</v>
      </c>
      <c r="C6" s="17" t="s">
        <v>12</v>
      </c>
    </row>
    <row r="7" spans="1:3" x14ac:dyDescent="0.25">
      <c r="A7" s="1" t="s">
        <v>13</v>
      </c>
      <c r="B7" s="11" t="s">
        <v>14</v>
      </c>
      <c r="C7" s="17" t="s">
        <v>12</v>
      </c>
    </row>
    <row r="8" spans="1:3" s="32" customFormat="1" x14ac:dyDescent="0.25">
      <c r="A8" s="30" t="s">
        <v>15</v>
      </c>
      <c r="B8" s="31" t="s">
        <v>16</v>
      </c>
      <c r="C8" s="33" t="s">
        <v>12</v>
      </c>
    </row>
    <row r="9" spans="1:3" ht="13.9" customHeight="1" x14ac:dyDescent="0.25">
      <c r="A9" s="3" t="s">
        <v>17</v>
      </c>
      <c r="B9" s="2" t="s">
        <v>18</v>
      </c>
      <c r="C9" s="17" t="s">
        <v>19</v>
      </c>
    </row>
    <row r="10" spans="1:3" s="32" customFormat="1" x14ac:dyDescent="0.25">
      <c r="A10" s="30" t="s">
        <v>20</v>
      </c>
      <c r="B10" s="31" t="s">
        <v>21</v>
      </c>
      <c r="C10" s="33"/>
    </row>
    <row r="11" spans="1:3" x14ac:dyDescent="0.25">
      <c r="A11" s="1" t="s">
        <v>22</v>
      </c>
      <c r="B11" s="11" t="s">
        <v>23</v>
      </c>
      <c r="C11" s="17" t="s">
        <v>19</v>
      </c>
    </row>
    <row r="12" spans="1:3" x14ac:dyDescent="0.25">
      <c r="A12" s="1" t="s">
        <v>24</v>
      </c>
      <c r="B12" s="11" t="s">
        <v>25</v>
      </c>
      <c r="C12" s="17" t="s">
        <v>19</v>
      </c>
    </row>
    <row r="13" spans="1:3" x14ac:dyDescent="0.25">
      <c r="A13" s="1" t="s">
        <v>26</v>
      </c>
      <c r="B13" s="11" t="s">
        <v>27</v>
      </c>
      <c r="C13" s="17" t="s">
        <v>19</v>
      </c>
    </row>
    <row r="14" spans="1:3" x14ac:dyDescent="0.25">
      <c r="A14" s="1" t="s">
        <v>28</v>
      </c>
      <c r="B14" s="11" t="s">
        <v>29</v>
      </c>
      <c r="C14" s="17" t="s">
        <v>19</v>
      </c>
    </row>
    <row r="15" spans="1:3" x14ac:dyDescent="0.25">
      <c r="A15" s="1" t="s">
        <v>30</v>
      </c>
      <c r="B15" s="11" t="s">
        <v>31</v>
      </c>
      <c r="C15" s="17" t="s">
        <v>19</v>
      </c>
    </row>
    <row r="16" spans="1:3" x14ac:dyDescent="0.25">
      <c r="A16" s="1" t="s">
        <v>32</v>
      </c>
      <c r="B16" s="11" t="s">
        <v>33</v>
      </c>
      <c r="C16" s="17" t="s">
        <v>19</v>
      </c>
    </row>
    <row r="17" spans="1:3" s="32" customFormat="1" x14ac:dyDescent="0.25">
      <c r="A17" s="30" t="s">
        <v>34</v>
      </c>
      <c r="B17" s="31" t="s">
        <v>35</v>
      </c>
      <c r="C17" s="33"/>
    </row>
    <row r="18" spans="1:3" x14ac:dyDescent="0.25">
      <c r="A18" s="1" t="s">
        <v>36</v>
      </c>
      <c r="B18" s="11" t="s">
        <v>37</v>
      </c>
      <c r="C18" s="17" t="s">
        <v>12</v>
      </c>
    </row>
    <row r="19" spans="1:3" x14ac:dyDescent="0.25">
      <c r="A19" s="1" t="s">
        <v>38</v>
      </c>
      <c r="B19" s="11" t="s">
        <v>39</v>
      </c>
      <c r="C19" s="17" t="s">
        <v>12</v>
      </c>
    </row>
    <row r="20" spans="1:3" x14ac:dyDescent="0.25">
      <c r="A20" s="1" t="s">
        <v>40</v>
      </c>
      <c r="B20" s="11" t="s">
        <v>41</v>
      </c>
      <c r="C20" s="17" t="s">
        <v>12</v>
      </c>
    </row>
    <row r="21" spans="1:3" s="32" customFormat="1" x14ac:dyDescent="0.25">
      <c r="A21" s="30" t="s">
        <v>42</v>
      </c>
      <c r="B21" s="31" t="s">
        <v>43</v>
      </c>
      <c r="C21" s="33" t="s">
        <v>19</v>
      </c>
    </row>
    <row r="22" spans="1:3" s="27" customFormat="1" x14ac:dyDescent="0.25">
      <c r="A22" s="25" t="s">
        <v>44</v>
      </c>
      <c r="B22" s="26" t="s">
        <v>45</v>
      </c>
      <c r="C22" s="28"/>
    </row>
    <row r="23" spans="1:3" x14ac:dyDescent="0.25">
      <c r="A23" s="1" t="s">
        <v>46</v>
      </c>
      <c r="B23" s="21" t="s">
        <v>47</v>
      </c>
      <c r="C23" s="17" t="s">
        <v>19</v>
      </c>
    </row>
    <row r="24" spans="1:3" x14ac:dyDescent="0.25">
      <c r="A24" s="1" t="s">
        <v>48</v>
      </c>
      <c r="B24" s="24" t="s">
        <v>49</v>
      </c>
      <c r="C24" s="17" t="s">
        <v>12</v>
      </c>
    </row>
    <row r="25" spans="1:3" s="27" customFormat="1" x14ac:dyDescent="0.25">
      <c r="A25" s="25" t="s">
        <v>50</v>
      </c>
      <c r="B25" s="29" t="s">
        <v>51</v>
      </c>
      <c r="C25" s="28"/>
    </row>
    <row r="26" spans="1:3" x14ac:dyDescent="0.25">
      <c r="A26" s="1" t="s">
        <v>52</v>
      </c>
      <c r="B26" s="11" t="s">
        <v>53</v>
      </c>
      <c r="C26" s="17" t="s">
        <v>12</v>
      </c>
    </row>
    <row r="27" spans="1:3" x14ac:dyDescent="0.25">
      <c r="A27" s="1" t="s">
        <v>54</v>
      </c>
      <c r="B27" s="11" t="s">
        <v>55</v>
      </c>
      <c r="C27" s="17" t="s">
        <v>12</v>
      </c>
    </row>
    <row r="28" spans="1:3" x14ac:dyDescent="0.25">
      <c r="A28" s="1" t="s">
        <v>56</v>
      </c>
      <c r="B28" s="11" t="s">
        <v>57</v>
      </c>
      <c r="C28" s="17" t="s">
        <v>12</v>
      </c>
    </row>
    <row r="29" spans="1:3" x14ac:dyDescent="0.25">
      <c r="A29" s="1" t="s">
        <v>58</v>
      </c>
      <c r="B29" s="11" t="s">
        <v>59</v>
      </c>
      <c r="C29" s="17" t="s">
        <v>12</v>
      </c>
    </row>
    <row r="30" spans="1:3" x14ac:dyDescent="0.25">
      <c r="A30" s="1" t="s">
        <v>60</v>
      </c>
      <c r="B30" s="11" t="s">
        <v>61</v>
      </c>
      <c r="C30" s="17" t="s">
        <v>12</v>
      </c>
    </row>
    <row r="31" spans="1:3" x14ac:dyDescent="0.25">
      <c r="A31" s="1" t="s">
        <v>62</v>
      </c>
      <c r="B31" s="11" t="s">
        <v>63</v>
      </c>
      <c r="C31" s="17" t="s">
        <v>12</v>
      </c>
    </row>
    <row r="32" spans="1:3" s="27" customFormat="1" x14ac:dyDescent="0.25">
      <c r="A32" s="25" t="s">
        <v>64</v>
      </c>
      <c r="B32" s="29" t="s">
        <v>65</v>
      </c>
      <c r="C32" s="28"/>
    </row>
    <row r="33" spans="1:3" x14ac:dyDescent="0.25">
      <c r="A33" s="1" t="s">
        <v>66</v>
      </c>
      <c r="B33" s="11" t="s">
        <v>67</v>
      </c>
      <c r="C33" s="17" t="s">
        <v>68</v>
      </c>
    </row>
    <row r="34" spans="1:3" x14ac:dyDescent="0.25">
      <c r="A34" s="1" t="s">
        <v>69</v>
      </c>
      <c r="B34" s="11" t="s">
        <v>70</v>
      </c>
      <c r="C34" s="17" t="s">
        <v>68</v>
      </c>
    </row>
    <row r="35" spans="1:3" x14ac:dyDescent="0.25">
      <c r="A35" s="1" t="s">
        <v>71</v>
      </c>
      <c r="B35" s="11" t="s">
        <v>72</v>
      </c>
      <c r="C35" s="17" t="s">
        <v>68</v>
      </c>
    </row>
    <row r="36" spans="1:3" s="27" customFormat="1" x14ac:dyDescent="0.25">
      <c r="A36" s="25" t="s">
        <v>73</v>
      </c>
      <c r="B36" s="29" t="s">
        <v>74</v>
      </c>
      <c r="C36" s="28"/>
    </row>
    <row r="37" spans="1:3" x14ac:dyDescent="0.25">
      <c r="A37" s="1" t="s">
        <v>75</v>
      </c>
      <c r="B37" s="11" t="s">
        <v>76</v>
      </c>
      <c r="C37" s="17" t="s">
        <v>19</v>
      </c>
    </row>
    <row r="38" spans="1:3" x14ac:dyDescent="0.25">
      <c r="A38" s="1" t="s">
        <v>77</v>
      </c>
      <c r="B38" s="11" t="s">
        <v>78</v>
      </c>
      <c r="C38" s="17" t="s">
        <v>19</v>
      </c>
    </row>
    <row r="39" spans="1:3" x14ac:dyDescent="0.25">
      <c r="A39" s="1" t="s">
        <v>79</v>
      </c>
      <c r="B39" s="11" t="s">
        <v>80</v>
      </c>
      <c r="C39" s="17" t="s">
        <v>19</v>
      </c>
    </row>
    <row r="40" spans="1:3" x14ac:dyDescent="0.25">
      <c r="A40" s="1" t="s">
        <v>81</v>
      </c>
      <c r="B40" s="11" t="s">
        <v>82</v>
      </c>
      <c r="C40" s="17" t="s">
        <v>19</v>
      </c>
    </row>
    <row r="41" spans="1:3" s="27" customFormat="1" x14ac:dyDescent="0.25">
      <c r="A41" s="25" t="s">
        <v>83</v>
      </c>
      <c r="B41" s="29" t="s">
        <v>84</v>
      </c>
      <c r="C41" s="28"/>
    </row>
    <row r="42" spans="1:3" x14ac:dyDescent="0.25">
      <c r="A42" s="1" t="s">
        <v>85</v>
      </c>
      <c r="B42" s="11" t="s">
        <v>86</v>
      </c>
      <c r="C42" s="17" t="s">
        <v>19</v>
      </c>
    </row>
    <row r="43" spans="1:3" x14ac:dyDescent="0.25">
      <c r="A43" s="1" t="s">
        <v>87</v>
      </c>
      <c r="B43" s="11" t="s">
        <v>88</v>
      </c>
      <c r="C43" s="17" t="s">
        <v>19</v>
      </c>
    </row>
    <row r="44" spans="1:3" s="27" customFormat="1" x14ac:dyDescent="0.25">
      <c r="A44" s="25" t="s">
        <v>89</v>
      </c>
      <c r="B44" s="29" t="s">
        <v>90</v>
      </c>
      <c r="C44" s="28"/>
    </row>
    <row r="45" spans="1:3" x14ac:dyDescent="0.25">
      <c r="A45" s="1" t="s">
        <v>91</v>
      </c>
      <c r="B45" s="11" t="s">
        <v>92</v>
      </c>
      <c r="C45" s="17" t="s">
        <v>93</v>
      </c>
    </row>
    <row r="46" spans="1:3" x14ac:dyDescent="0.25">
      <c r="A46" s="1" t="s">
        <v>94</v>
      </c>
      <c r="B46" s="11" t="s">
        <v>95</v>
      </c>
      <c r="C46" s="17" t="s">
        <v>93</v>
      </c>
    </row>
    <row r="47" spans="1:3" s="9" customFormat="1" x14ac:dyDescent="0.25">
      <c r="A47" s="22" t="s">
        <v>96</v>
      </c>
      <c r="B47" s="21" t="s">
        <v>97</v>
      </c>
      <c r="C47" s="7" t="s">
        <v>93</v>
      </c>
    </row>
    <row r="48" spans="1:3" x14ac:dyDescent="0.25">
      <c r="A48" s="1" t="s">
        <v>98</v>
      </c>
      <c r="B48" s="11" t="s">
        <v>99</v>
      </c>
      <c r="C48" s="17" t="s">
        <v>93</v>
      </c>
    </row>
    <row r="49" spans="1:3" x14ac:dyDescent="0.25">
      <c r="A49" s="1" t="s">
        <v>100</v>
      </c>
      <c r="B49" s="11" t="s">
        <v>101</v>
      </c>
      <c r="C49" s="17" t="s">
        <v>93</v>
      </c>
    </row>
    <row r="50" spans="1:3" x14ac:dyDescent="0.25">
      <c r="A50" s="1" t="s">
        <v>102</v>
      </c>
      <c r="B50" s="11" t="s">
        <v>103</v>
      </c>
      <c r="C50" s="17" t="s">
        <v>93</v>
      </c>
    </row>
    <row r="51" spans="1:3" x14ac:dyDescent="0.25">
      <c r="A51" s="23" t="s">
        <v>104</v>
      </c>
      <c r="B51" s="11" t="s">
        <v>105</v>
      </c>
      <c r="C51" s="17" t="s">
        <v>93</v>
      </c>
    </row>
    <row r="52" spans="1:3" x14ac:dyDescent="0.25">
      <c r="A52" s="1" t="s">
        <v>106</v>
      </c>
      <c r="B52" s="11" t="s">
        <v>107</v>
      </c>
      <c r="C52" s="17" t="s">
        <v>93</v>
      </c>
    </row>
    <row r="53" spans="1:3" x14ac:dyDescent="0.25">
      <c r="A53" s="1" t="s">
        <v>108</v>
      </c>
      <c r="B53" s="11" t="s">
        <v>109</v>
      </c>
      <c r="C53" s="17" t="s">
        <v>93</v>
      </c>
    </row>
    <row r="54" spans="1:3" s="32" customFormat="1" x14ac:dyDescent="0.25">
      <c r="A54" s="30" t="s">
        <v>110</v>
      </c>
      <c r="B54" s="31" t="s">
        <v>111</v>
      </c>
      <c r="C54" s="33"/>
    </row>
    <row r="55" spans="1:3" x14ac:dyDescent="0.25">
      <c r="A55" s="1" t="s">
        <v>112</v>
      </c>
      <c r="B55" s="11" t="s">
        <v>113</v>
      </c>
      <c r="C55" s="17" t="s">
        <v>19</v>
      </c>
    </row>
    <row r="56" spans="1:3" x14ac:dyDescent="0.25">
      <c r="A56" s="1" t="s">
        <v>114</v>
      </c>
      <c r="B56" s="11" t="s">
        <v>115</v>
      </c>
      <c r="C56" s="17" t="s">
        <v>19</v>
      </c>
    </row>
    <row r="57" spans="1:3" s="27" customFormat="1" x14ac:dyDescent="0.25">
      <c r="A57" s="25" t="s">
        <v>116</v>
      </c>
      <c r="B57" s="29" t="s">
        <v>117</v>
      </c>
      <c r="C57" s="28" t="s">
        <v>93</v>
      </c>
    </row>
    <row r="58" spans="1:3" s="36" customFormat="1" x14ac:dyDescent="0.25">
      <c r="A58" s="34" t="s">
        <v>118</v>
      </c>
      <c r="B58" s="35" t="s">
        <v>119</v>
      </c>
      <c r="C58" s="37"/>
    </row>
    <row r="59" spans="1:3" x14ac:dyDescent="0.25">
      <c r="A59" s="1" t="s">
        <v>120</v>
      </c>
      <c r="B59" s="11" t="s">
        <v>121</v>
      </c>
      <c r="C59" s="17" t="s">
        <v>19</v>
      </c>
    </row>
    <row r="60" spans="1:3" x14ac:dyDescent="0.25">
      <c r="A60" s="1" t="s">
        <v>122</v>
      </c>
      <c r="B60" s="11" t="s">
        <v>123</v>
      </c>
      <c r="C60" s="17" t="s">
        <v>19</v>
      </c>
    </row>
    <row r="61" spans="1:3" x14ac:dyDescent="0.25">
      <c r="A61" s="1" t="s">
        <v>124</v>
      </c>
      <c r="B61" s="11" t="s">
        <v>125</v>
      </c>
      <c r="C61" s="17" t="s">
        <v>19</v>
      </c>
    </row>
    <row r="62" spans="1:3" x14ac:dyDescent="0.25">
      <c r="A62" s="1" t="s">
        <v>126</v>
      </c>
      <c r="B62" s="11" t="s">
        <v>127</v>
      </c>
      <c r="C62" s="17" t="s">
        <v>19</v>
      </c>
    </row>
    <row r="63" spans="1:3" x14ac:dyDescent="0.25">
      <c r="A63" s="1"/>
      <c r="B63" s="11"/>
    </row>
    <row r="64" spans="1:3" x14ac:dyDescent="0.25">
      <c r="B64" s="2"/>
    </row>
    <row r="65" spans="1:3" s="6" customFormat="1" x14ac:dyDescent="0.25">
      <c r="A65" s="10">
        <v>7</v>
      </c>
      <c r="B65" s="6" t="s">
        <v>128</v>
      </c>
      <c r="C65" s="10"/>
    </row>
    <row r="66" spans="1:3" x14ac:dyDescent="0.25">
      <c r="B66" s="6" t="s">
        <v>129</v>
      </c>
      <c r="C66" s="17" t="s">
        <v>19</v>
      </c>
    </row>
    <row r="67" spans="1:3" x14ac:dyDescent="0.25">
      <c r="B67" s="1" t="s">
        <v>130</v>
      </c>
      <c r="C67" s="17" t="s">
        <v>19</v>
      </c>
    </row>
    <row r="68" spans="1:3" x14ac:dyDescent="0.25">
      <c r="B68" s="1" t="s">
        <v>131</v>
      </c>
      <c r="C68" s="17" t="s">
        <v>19</v>
      </c>
    </row>
    <row r="69" spans="1:3" x14ac:dyDescent="0.25">
      <c r="B69" s="1" t="s">
        <v>132</v>
      </c>
    </row>
    <row r="70" spans="1:3" x14ac:dyDescent="0.25">
      <c r="B70" s="6"/>
    </row>
    <row r="71" spans="1:3" x14ac:dyDescent="0.25">
      <c r="B71" s="6" t="s">
        <v>133</v>
      </c>
    </row>
    <row r="72" spans="1:3" x14ac:dyDescent="0.25">
      <c r="B72" s="12" t="s">
        <v>134</v>
      </c>
    </row>
    <row r="73" spans="1:3" x14ac:dyDescent="0.25">
      <c r="B73" s="12" t="s">
        <v>135</v>
      </c>
    </row>
    <row r="74" spans="1:3" s="32" customFormat="1" x14ac:dyDescent="0.25">
      <c r="A74" s="30"/>
      <c r="B74" s="31" t="s">
        <v>35</v>
      </c>
      <c r="C74" s="33" t="s">
        <v>12</v>
      </c>
    </row>
    <row r="75" spans="1:3" x14ac:dyDescent="0.25">
      <c r="A75" s="17"/>
      <c r="B75" s="2" t="s">
        <v>136</v>
      </c>
      <c r="C75" s="17" t="s">
        <v>19</v>
      </c>
    </row>
    <row r="76" spans="1:3" x14ac:dyDescent="0.25">
      <c r="A76" s="17"/>
      <c r="B76" s="2" t="s">
        <v>137</v>
      </c>
      <c r="C76" s="17" t="s">
        <v>12</v>
      </c>
    </row>
    <row r="77" spans="1:3" x14ac:dyDescent="0.25">
      <c r="A77" s="17"/>
      <c r="B77" s="2" t="s">
        <v>138</v>
      </c>
      <c r="C77" s="17" t="s">
        <v>19</v>
      </c>
    </row>
    <row r="78" spans="1:3" x14ac:dyDescent="0.25">
      <c r="A78" s="17"/>
      <c r="B78" s="2" t="s">
        <v>139</v>
      </c>
      <c r="C78" s="17" t="s">
        <v>12</v>
      </c>
    </row>
    <row r="79" spans="1:3" x14ac:dyDescent="0.25">
      <c r="A79" s="17"/>
      <c r="B79" s="2" t="s">
        <v>140</v>
      </c>
      <c r="C79" s="17" t="s">
        <v>19</v>
      </c>
    </row>
    <row r="80" spans="1:3" x14ac:dyDescent="0.25">
      <c r="A80" s="17"/>
      <c r="B80" s="2" t="s">
        <v>141</v>
      </c>
      <c r="C80" s="17" t="s">
        <v>19</v>
      </c>
    </row>
    <row r="81" spans="1:3" x14ac:dyDescent="0.25">
      <c r="A81" s="17"/>
      <c r="B81" s="2" t="s">
        <v>142</v>
      </c>
      <c r="C81" s="17" t="s">
        <v>19</v>
      </c>
    </row>
    <row r="82" spans="1:3" x14ac:dyDescent="0.25">
      <c r="A82" s="17"/>
      <c r="B82" s="2" t="s">
        <v>143</v>
      </c>
      <c r="C82" s="17" t="s">
        <v>19</v>
      </c>
    </row>
    <row r="83" spans="1:3" x14ac:dyDescent="0.25">
      <c r="A83" s="17"/>
      <c r="B83" s="2" t="s">
        <v>144</v>
      </c>
      <c r="C83" s="17" t="s">
        <v>19</v>
      </c>
    </row>
    <row r="84" spans="1:3" x14ac:dyDescent="0.25">
      <c r="A84" s="17"/>
      <c r="B84" s="2" t="s">
        <v>145</v>
      </c>
      <c r="C84" s="17" t="s">
        <v>19</v>
      </c>
    </row>
    <row r="85" spans="1:3" x14ac:dyDescent="0.25">
      <c r="B85" s="12"/>
    </row>
    <row r="86" spans="1:3" x14ac:dyDescent="0.25">
      <c r="B86" s="6" t="s">
        <v>146</v>
      </c>
    </row>
    <row r="87" spans="1:3" x14ac:dyDescent="0.25">
      <c r="B87" s="12" t="s">
        <v>147</v>
      </c>
    </row>
    <row r="88" spans="1:3" x14ac:dyDescent="0.25">
      <c r="B88" s="12" t="s">
        <v>148</v>
      </c>
    </row>
    <row r="89" spans="1:3" ht="13.9" customHeight="1" x14ac:dyDescent="0.25">
      <c r="B89" s="2" t="s">
        <v>149</v>
      </c>
      <c r="C89" s="17" t="s">
        <v>19</v>
      </c>
    </row>
    <row r="90" spans="1:3" ht="13.9" customHeight="1" x14ac:dyDescent="0.25">
      <c r="B90" s="2" t="s">
        <v>137</v>
      </c>
      <c r="C90" s="17" t="s">
        <v>12</v>
      </c>
    </row>
    <row r="91" spans="1:3" x14ac:dyDescent="0.25">
      <c r="B91" s="2" t="s">
        <v>150</v>
      </c>
      <c r="C91" s="17" t="s">
        <v>12</v>
      </c>
    </row>
    <row r="92" spans="1:3" x14ac:dyDescent="0.25">
      <c r="A92" s="17"/>
      <c r="B92" s="2" t="s">
        <v>141</v>
      </c>
      <c r="C92" s="17" t="s">
        <v>19</v>
      </c>
    </row>
    <row r="93" spans="1:3" x14ac:dyDescent="0.25">
      <c r="B93" s="2" t="s">
        <v>151</v>
      </c>
      <c r="C93" s="17" t="s">
        <v>19</v>
      </c>
    </row>
    <row r="94" spans="1:3" x14ac:dyDescent="0.25">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2" spans="1:3" x14ac:dyDescent="0.25">
      <c r="A2" t="s">
        <v>152</v>
      </c>
      <c r="B2" t="s">
        <v>153</v>
      </c>
      <c r="C2" s="4" t="s">
        <v>154</v>
      </c>
    </row>
    <row r="3" spans="1:3" s="6" customFormat="1" x14ac:dyDescent="0.25">
      <c r="A3" s="6" t="s">
        <v>155</v>
      </c>
      <c r="B3" s="6" t="s">
        <v>156</v>
      </c>
      <c r="C3" s="10"/>
    </row>
    <row r="4" spans="1:3" s="6" customFormat="1" x14ac:dyDescent="0.25">
      <c r="A4" s="10" t="s">
        <v>157</v>
      </c>
      <c r="B4" s="6" t="s">
        <v>158</v>
      </c>
      <c r="C4" s="10"/>
    </row>
    <row r="5" spans="1:3" x14ac:dyDescent="0.25">
      <c r="A5" s="17"/>
      <c r="B5" t="s">
        <v>159</v>
      </c>
    </row>
    <row r="6" spans="1:3" x14ac:dyDescent="0.25">
      <c r="A6" s="17"/>
      <c r="B6" s="1" t="s">
        <v>160</v>
      </c>
    </row>
    <row r="7" spans="1:3" s="5" customFormat="1" x14ac:dyDescent="0.25">
      <c r="A7" s="15"/>
      <c r="B7" s="16" t="s">
        <v>161</v>
      </c>
      <c r="C7" s="15"/>
    </row>
    <row r="8" spans="1:3" s="5" customFormat="1" x14ac:dyDescent="0.25">
      <c r="A8" s="15"/>
      <c r="B8" s="16" t="s">
        <v>9</v>
      </c>
      <c r="C8" s="15"/>
    </row>
    <row r="9" spans="1:3" s="5" customFormat="1" x14ac:dyDescent="0.25">
      <c r="A9" s="15"/>
      <c r="B9" s="20" t="s">
        <v>11</v>
      </c>
      <c r="C9" s="15"/>
    </row>
    <row r="10" spans="1:3" s="5" customFormat="1" x14ac:dyDescent="0.25">
      <c r="A10" s="15"/>
      <c r="B10" s="20" t="s">
        <v>14</v>
      </c>
      <c r="C10" s="15"/>
    </row>
    <row r="11" spans="1:3" x14ac:dyDescent="0.25">
      <c r="A11" s="17"/>
      <c r="B11" s="2" t="s">
        <v>162</v>
      </c>
      <c r="C11" s="17" t="s">
        <v>12</v>
      </c>
    </row>
    <row r="12" spans="1:3" x14ac:dyDescent="0.25">
      <c r="A12" s="17"/>
      <c r="B12" s="2" t="s">
        <v>163</v>
      </c>
    </row>
    <row r="13" spans="1:3" x14ac:dyDescent="0.25">
      <c r="A13" s="17"/>
      <c r="B13" s="2" t="s">
        <v>164</v>
      </c>
    </row>
    <row r="14" spans="1:3" x14ac:dyDescent="0.25">
      <c r="A14" s="17"/>
      <c r="B14" s="2" t="s">
        <v>165</v>
      </c>
      <c r="C14" s="17" t="s">
        <v>19</v>
      </c>
    </row>
    <row r="15" spans="1:3" s="32" customFormat="1" x14ac:dyDescent="0.25">
      <c r="A15" s="30"/>
      <c r="B15" s="31" t="s">
        <v>35</v>
      </c>
      <c r="C15" s="33" t="s">
        <v>12</v>
      </c>
    </row>
    <row r="16" spans="1:3" x14ac:dyDescent="0.25">
      <c r="A16" s="17"/>
      <c r="B16" s="2" t="s">
        <v>166</v>
      </c>
      <c r="C16" s="17" t="s">
        <v>19</v>
      </c>
    </row>
    <row r="17" spans="1:3" s="5" customFormat="1" x14ac:dyDescent="0.25">
      <c r="A17" s="15"/>
      <c r="B17" s="16" t="s">
        <v>167</v>
      </c>
      <c r="C17" s="15" t="s">
        <v>19</v>
      </c>
    </row>
    <row r="18" spans="1:3" s="5" customFormat="1" x14ac:dyDescent="0.25">
      <c r="A18" s="15"/>
      <c r="B18" s="16" t="s">
        <v>43</v>
      </c>
      <c r="C18" s="15" t="s">
        <v>19</v>
      </c>
    </row>
    <row r="19" spans="1:3" x14ac:dyDescent="0.25">
      <c r="A19" s="17"/>
      <c r="B19" s="2" t="s">
        <v>168</v>
      </c>
      <c r="C19" s="17" t="s">
        <v>12</v>
      </c>
    </row>
    <row r="20" spans="1:3" x14ac:dyDescent="0.25">
      <c r="A20" s="17"/>
      <c r="B20" s="2" t="s">
        <v>138</v>
      </c>
      <c r="C20" s="17" t="s">
        <v>19</v>
      </c>
    </row>
    <row r="21" spans="1:3" x14ac:dyDescent="0.25">
      <c r="A21" s="17"/>
      <c r="B21" s="2" t="s">
        <v>169</v>
      </c>
    </row>
    <row r="22" spans="1:3" s="9" customFormat="1" x14ac:dyDescent="0.25">
      <c r="A22" s="7"/>
      <c r="B22" s="8" t="s">
        <v>170</v>
      </c>
      <c r="C22" s="7"/>
    </row>
    <row r="23" spans="1:3" x14ac:dyDescent="0.25">
      <c r="A23" s="17"/>
      <c r="B23" s="2" t="s">
        <v>139</v>
      </c>
      <c r="C23" s="17" t="s">
        <v>12</v>
      </c>
    </row>
    <row r="24" spans="1:3" x14ac:dyDescent="0.25">
      <c r="A24" s="17"/>
      <c r="B24" s="2" t="s">
        <v>140</v>
      </c>
      <c r="C24" s="17" t="s">
        <v>19</v>
      </c>
    </row>
    <row r="25" spans="1:3" s="5" customFormat="1" x14ac:dyDescent="0.25">
      <c r="A25" s="15"/>
      <c r="B25" s="16" t="s">
        <v>171</v>
      </c>
      <c r="C25" s="15" t="s">
        <v>19</v>
      </c>
    </row>
    <row r="26" spans="1:3" x14ac:dyDescent="0.25">
      <c r="A26" s="17"/>
      <c r="B26" s="2" t="s">
        <v>142</v>
      </c>
      <c r="C26" s="17" t="s">
        <v>19</v>
      </c>
    </row>
    <row r="27" spans="1:3" x14ac:dyDescent="0.25">
      <c r="A27" s="17"/>
      <c r="B27" s="2" t="s">
        <v>141</v>
      </c>
      <c r="C27" s="17" t="s">
        <v>19</v>
      </c>
    </row>
    <row r="28" spans="1:3" x14ac:dyDescent="0.25">
      <c r="A28" s="17"/>
      <c r="B28" s="2" t="s">
        <v>144</v>
      </c>
      <c r="C28" s="17" t="s">
        <v>19</v>
      </c>
    </row>
    <row r="29" spans="1:3" s="5" customFormat="1" x14ac:dyDescent="0.25">
      <c r="A29" s="15"/>
      <c r="B29" s="16" t="s">
        <v>172</v>
      </c>
      <c r="C29" s="15"/>
    </row>
    <row r="30" spans="1:3" x14ac:dyDescent="0.25">
      <c r="A30" s="17"/>
      <c r="B30" s="2" t="s">
        <v>145</v>
      </c>
      <c r="C30" s="17" t="s">
        <v>19</v>
      </c>
    </row>
    <row r="31" spans="1:3" x14ac:dyDescent="0.25">
      <c r="A31" s="17"/>
      <c r="B31" s="2" t="s">
        <v>143</v>
      </c>
      <c r="C31" s="17" t="s">
        <v>19</v>
      </c>
    </row>
    <row r="32" spans="1:3" s="5" customFormat="1" x14ac:dyDescent="0.25">
      <c r="A32" s="15"/>
      <c r="B32" s="16" t="s">
        <v>173</v>
      </c>
      <c r="C32" s="15" t="s">
        <v>12</v>
      </c>
    </row>
    <row r="33" spans="1:3" s="5" customFormat="1" x14ac:dyDescent="0.25">
      <c r="A33" s="15"/>
      <c r="B33" s="16" t="s">
        <v>174</v>
      </c>
      <c r="C33" s="15"/>
    </row>
    <row r="34" spans="1:3" x14ac:dyDescent="0.25">
      <c r="A34" s="17"/>
    </row>
    <row r="35" spans="1:3" s="6" customFormat="1" x14ac:dyDescent="0.25">
      <c r="A35" s="10">
        <v>2</v>
      </c>
      <c r="B35" s="6" t="s">
        <v>175</v>
      </c>
      <c r="C35" s="10"/>
    </row>
    <row r="36" spans="1:3" x14ac:dyDescent="0.25">
      <c r="A36" s="17"/>
      <c r="B36" s="1" t="s">
        <v>176</v>
      </c>
    </row>
    <row r="37" spans="1:3" s="5" customFormat="1" x14ac:dyDescent="0.25">
      <c r="A37" s="15"/>
      <c r="B37" s="16" t="s">
        <v>161</v>
      </c>
      <c r="C37" s="15"/>
    </row>
    <row r="38" spans="1:3" s="5" customFormat="1" x14ac:dyDescent="0.25">
      <c r="A38" s="15"/>
      <c r="B38" s="16" t="s">
        <v>9</v>
      </c>
      <c r="C38" s="15"/>
    </row>
    <row r="39" spans="1:3" s="5" customFormat="1" x14ac:dyDescent="0.25">
      <c r="A39" s="15"/>
      <c r="B39" s="20" t="s">
        <v>11</v>
      </c>
      <c r="C39" s="15"/>
    </row>
    <row r="40" spans="1:3" s="5" customFormat="1" x14ac:dyDescent="0.25">
      <c r="A40" s="15"/>
      <c r="B40" s="20" t="s">
        <v>14</v>
      </c>
      <c r="C40" s="15"/>
    </row>
    <row r="41" spans="1:3" x14ac:dyDescent="0.25">
      <c r="A41" s="17"/>
      <c r="B41" s="2" t="s">
        <v>177</v>
      </c>
      <c r="C41" s="17" t="s">
        <v>12</v>
      </c>
    </row>
    <row r="42" spans="1:3" x14ac:dyDescent="0.25">
      <c r="A42" s="17"/>
      <c r="B42" s="2" t="s">
        <v>163</v>
      </c>
    </row>
    <row r="43" spans="1:3" x14ac:dyDescent="0.25">
      <c r="A43" s="17"/>
      <c r="B43" s="2" t="s">
        <v>164</v>
      </c>
    </row>
    <row r="44" spans="1:3" x14ac:dyDescent="0.25">
      <c r="A44" s="17"/>
      <c r="B44" s="2" t="s">
        <v>178</v>
      </c>
      <c r="C44" s="17" t="s">
        <v>19</v>
      </c>
    </row>
    <row r="45" spans="1:3" x14ac:dyDescent="0.25">
      <c r="A45" s="17"/>
      <c r="B45" s="2" t="s">
        <v>179</v>
      </c>
      <c r="C45" s="17" t="s">
        <v>12</v>
      </c>
    </row>
    <row r="46" spans="1:3" s="32" customFormat="1" x14ac:dyDescent="0.25">
      <c r="A46" s="30"/>
      <c r="B46" s="31" t="s">
        <v>35</v>
      </c>
      <c r="C46" s="33" t="s">
        <v>12</v>
      </c>
    </row>
    <row r="47" spans="1:3" x14ac:dyDescent="0.25">
      <c r="A47" s="17"/>
      <c r="B47" s="2" t="s">
        <v>180</v>
      </c>
      <c r="C47" s="17" t="s">
        <v>12</v>
      </c>
    </row>
    <row r="48" spans="1:3" x14ac:dyDescent="0.25">
      <c r="A48" s="17"/>
      <c r="B48" s="2" t="s">
        <v>181</v>
      </c>
      <c r="C48" s="17" t="s">
        <v>19</v>
      </c>
    </row>
    <row r="49" spans="1:3" s="5" customFormat="1" x14ac:dyDescent="0.25">
      <c r="A49" s="15"/>
      <c r="B49" s="16" t="s">
        <v>182</v>
      </c>
      <c r="C49" s="15" t="s">
        <v>12</v>
      </c>
    </row>
    <row r="50" spans="1:3" s="14" customFormat="1" x14ac:dyDescent="0.25">
      <c r="A50" s="18"/>
      <c r="B50" s="19" t="s">
        <v>183</v>
      </c>
      <c r="C50" s="18" t="s">
        <v>19</v>
      </c>
    </row>
    <row r="51" spans="1:3" s="5" customFormat="1" x14ac:dyDescent="0.25">
      <c r="A51" s="15"/>
      <c r="B51" s="16" t="s">
        <v>184</v>
      </c>
      <c r="C51" s="15"/>
    </row>
    <row r="52" spans="1:3" s="5" customFormat="1" x14ac:dyDescent="0.25">
      <c r="A52" s="15"/>
      <c r="B52" s="16" t="s">
        <v>161</v>
      </c>
      <c r="C52" s="15"/>
    </row>
    <row r="53" spans="1:3" s="5" customFormat="1" x14ac:dyDescent="0.25">
      <c r="A53" s="15"/>
      <c r="B53" s="16" t="s">
        <v>185</v>
      </c>
      <c r="C53" s="15"/>
    </row>
    <row r="54" spans="1:3" x14ac:dyDescent="0.25">
      <c r="A54" s="17"/>
      <c r="B54" s="2" t="s">
        <v>186</v>
      </c>
      <c r="C54" s="17" t="s">
        <v>19</v>
      </c>
    </row>
    <row r="55" spans="1:3" x14ac:dyDescent="0.25">
      <c r="A55" s="17"/>
      <c r="B55" s="2" t="s">
        <v>187</v>
      </c>
      <c r="C55" s="17" t="s">
        <v>19</v>
      </c>
    </row>
    <row r="56" spans="1:3" x14ac:dyDescent="0.25">
      <c r="A56" s="17"/>
      <c r="B56" s="2" t="s">
        <v>43</v>
      </c>
      <c r="C56" s="17" t="s">
        <v>19</v>
      </c>
    </row>
    <row r="57" spans="1:3" x14ac:dyDescent="0.25">
      <c r="A57" s="17"/>
    </row>
    <row r="58" spans="1:3" s="6" customFormat="1" x14ac:dyDescent="0.25">
      <c r="A58" s="10">
        <v>4</v>
      </c>
      <c r="B58" s="6" t="s">
        <v>188</v>
      </c>
      <c r="C58" s="10"/>
    </row>
    <row r="59" spans="1:3" x14ac:dyDescent="0.25">
      <c r="A59" s="17"/>
      <c r="B59" s="12" t="s">
        <v>189</v>
      </c>
    </row>
    <row r="60" spans="1:3" x14ac:dyDescent="0.25">
      <c r="A60" s="17"/>
      <c r="B60" s="2" t="s">
        <v>190</v>
      </c>
      <c r="C60" s="17" t="s">
        <v>12</v>
      </c>
    </row>
    <row r="61" spans="1:3" x14ac:dyDescent="0.25">
      <c r="A61" s="17"/>
      <c r="B61" s="2" t="s">
        <v>191</v>
      </c>
      <c r="C61" s="17" t="s">
        <v>19</v>
      </c>
    </row>
    <row r="62" spans="1:3" s="32" customFormat="1" x14ac:dyDescent="0.25">
      <c r="A62" s="30"/>
      <c r="B62" s="31" t="s">
        <v>35</v>
      </c>
      <c r="C62" s="33" t="s">
        <v>12</v>
      </c>
    </row>
    <row r="63" spans="1:3" x14ac:dyDescent="0.25">
      <c r="A63" s="17"/>
      <c r="B63" s="2" t="s">
        <v>192</v>
      </c>
      <c r="C63" s="17" t="s">
        <v>12</v>
      </c>
    </row>
    <row r="64" spans="1:3" x14ac:dyDescent="0.25">
      <c r="A64" s="17"/>
      <c r="B64" s="2" t="s">
        <v>193</v>
      </c>
      <c r="C64" s="17" t="s">
        <v>68</v>
      </c>
    </row>
    <row r="65" spans="1:3" x14ac:dyDescent="0.25">
      <c r="A65" s="17"/>
      <c r="B65" s="2" t="s">
        <v>194</v>
      </c>
      <c r="C65" s="17" t="s">
        <v>12</v>
      </c>
    </row>
    <row r="66" spans="1:3" x14ac:dyDescent="0.25">
      <c r="A66" s="17"/>
      <c r="B66" s="2" t="s">
        <v>195</v>
      </c>
      <c r="C66" s="17" t="s">
        <v>93</v>
      </c>
    </row>
    <row r="67" spans="1:3" x14ac:dyDescent="0.25">
      <c r="A67" s="17"/>
      <c r="B67" s="2" t="s">
        <v>196</v>
      </c>
      <c r="C67" s="17" t="s">
        <v>19</v>
      </c>
    </row>
    <row r="68" spans="1:3" x14ac:dyDescent="0.25">
      <c r="A68" s="17"/>
    </row>
    <row r="69" spans="1:3" x14ac:dyDescent="0.25">
      <c r="A69" s="17"/>
      <c r="B69" s="2"/>
    </row>
    <row r="70" spans="1:3" x14ac:dyDescent="0.25">
      <c r="A70" s="17"/>
      <c r="B70" s="13" t="s">
        <v>197</v>
      </c>
    </row>
    <row r="71" spans="1:3" s="5" customFormat="1" x14ac:dyDescent="0.25">
      <c r="A71" s="15"/>
      <c r="B71" s="16" t="s">
        <v>161</v>
      </c>
      <c r="C71" s="15" t="s">
        <v>7</v>
      </c>
    </row>
    <row r="72" spans="1:3" s="5" customFormat="1" x14ac:dyDescent="0.25">
      <c r="A72" s="15"/>
      <c r="B72" s="16" t="s">
        <v>9</v>
      </c>
      <c r="C72" s="15" t="s">
        <v>12</v>
      </c>
    </row>
    <row r="73" spans="1:3" s="5" customFormat="1" x14ac:dyDescent="0.25">
      <c r="A73" s="15"/>
      <c r="B73" s="20" t="s">
        <v>11</v>
      </c>
      <c r="C73" s="15" t="s">
        <v>12</v>
      </c>
    </row>
    <row r="74" spans="1:3" s="5" customFormat="1" x14ac:dyDescent="0.25">
      <c r="A74" s="15"/>
      <c r="B74" s="20" t="s">
        <v>14</v>
      </c>
      <c r="C74" s="15" t="s">
        <v>12</v>
      </c>
    </row>
    <row r="75" spans="1:3" s="32" customFormat="1" x14ac:dyDescent="0.25">
      <c r="A75" s="30"/>
      <c r="B75" s="31" t="s">
        <v>35</v>
      </c>
      <c r="C75" s="33" t="s">
        <v>12</v>
      </c>
    </row>
    <row r="76" spans="1:3" x14ac:dyDescent="0.25">
      <c r="A76" s="17"/>
      <c r="B76" s="2" t="s">
        <v>198</v>
      </c>
      <c r="C76" s="17" t="s">
        <v>19</v>
      </c>
    </row>
    <row r="77" spans="1:3" x14ac:dyDescent="0.25">
      <c r="A77" s="17"/>
      <c r="B77" s="2" t="s">
        <v>199</v>
      </c>
    </row>
    <row r="78" spans="1:3" x14ac:dyDescent="0.25">
      <c r="A78" s="17"/>
      <c r="B78" s="2" t="s">
        <v>200</v>
      </c>
    </row>
    <row r="79" spans="1:3" x14ac:dyDescent="0.25">
      <c r="A79" s="17"/>
      <c r="B79" s="2" t="s">
        <v>201</v>
      </c>
    </row>
    <row r="80" spans="1:3" x14ac:dyDescent="0.25">
      <c r="A80" s="17"/>
      <c r="B80" s="2" t="s">
        <v>202</v>
      </c>
    </row>
    <row r="81" spans="1:3" x14ac:dyDescent="0.25">
      <c r="A81" s="17"/>
      <c r="B81" s="2" t="s">
        <v>203</v>
      </c>
    </row>
    <row r="82" spans="1:3" x14ac:dyDescent="0.25">
      <c r="A82" s="17"/>
      <c r="B82" s="11" t="s">
        <v>204</v>
      </c>
    </row>
    <row r="83" spans="1:3" x14ac:dyDescent="0.25">
      <c r="A83" s="17"/>
      <c r="B83" s="11" t="s">
        <v>205</v>
      </c>
    </row>
    <row r="84" spans="1:3" x14ac:dyDescent="0.25">
      <c r="A84" s="17"/>
      <c r="B84" s="11" t="s">
        <v>206</v>
      </c>
    </row>
    <row r="85" spans="1:3" x14ac:dyDescent="0.25">
      <c r="A85" s="17"/>
      <c r="B85" s="2"/>
    </row>
    <row r="86" spans="1:3" x14ac:dyDescent="0.25">
      <c r="A86" s="17"/>
      <c r="B86" s="12" t="s">
        <v>207</v>
      </c>
    </row>
    <row r="87" spans="1:3" x14ac:dyDescent="0.25">
      <c r="A87" s="17"/>
      <c r="B87" s="2" t="s">
        <v>166</v>
      </c>
      <c r="C87" s="17" t="s">
        <v>19</v>
      </c>
    </row>
    <row r="88" spans="1:3" x14ac:dyDescent="0.25">
      <c r="A88" s="17"/>
      <c r="B88" s="2" t="s">
        <v>137</v>
      </c>
      <c r="C88" s="17" t="s">
        <v>12</v>
      </c>
    </row>
    <row r="89" spans="1:3" x14ac:dyDescent="0.25">
      <c r="A89" s="17"/>
      <c r="B89" s="2" t="s">
        <v>138</v>
      </c>
      <c r="C89" s="17" t="s">
        <v>19</v>
      </c>
    </row>
    <row r="90" spans="1:3" s="32" customFormat="1" x14ac:dyDescent="0.25">
      <c r="A90" s="30"/>
      <c r="B90" s="31" t="s">
        <v>35</v>
      </c>
      <c r="C90" s="33" t="s">
        <v>12</v>
      </c>
    </row>
    <row r="91" spans="1:3" x14ac:dyDescent="0.25">
      <c r="A91" s="17"/>
      <c r="B91" s="2" t="s">
        <v>139</v>
      </c>
      <c r="C91" s="17" t="s">
        <v>12</v>
      </c>
    </row>
    <row r="92" spans="1:3" x14ac:dyDescent="0.25">
      <c r="A92" s="17"/>
      <c r="B92" s="2" t="s">
        <v>140</v>
      </c>
      <c r="C92" s="17" t="s">
        <v>19</v>
      </c>
    </row>
    <row r="93" spans="1:3" x14ac:dyDescent="0.25">
      <c r="A93" s="17"/>
      <c r="B93" s="2" t="s">
        <v>141</v>
      </c>
      <c r="C93" s="17" t="s">
        <v>19</v>
      </c>
    </row>
    <row r="94" spans="1:3" x14ac:dyDescent="0.25">
      <c r="A94" s="17"/>
      <c r="B94" s="2" t="s">
        <v>142</v>
      </c>
      <c r="C94" s="17" t="s">
        <v>19</v>
      </c>
    </row>
    <row r="95" spans="1:3" x14ac:dyDescent="0.25">
      <c r="A95" s="17"/>
      <c r="B95" s="2" t="s">
        <v>208</v>
      </c>
      <c r="C95" s="17" t="s">
        <v>19</v>
      </c>
    </row>
    <row r="96" spans="1:3" x14ac:dyDescent="0.25">
      <c r="A96" s="17"/>
      <c r="B96" s="2" t="s">
        <v>144</v>
      </c>
      <c r="C96" s="17" t="s">
        <v>19</v>
      </c>
    </row>
    <row r="97" spans="1:3" x14ac:dyDescent="0.25">
      <c r="A97" s="17"/>
      <c r="B97" s="2" t="s">
        <v>145</v>
      </c>
      <c r="C97" s="17" t="s">
        <v>19</v>
      </c>
    </row>
    <row r="98" spans="1:3" x14ac:dyDescent="0.25">
      <c r="A98" s="17"/>
      <c r="B98" s="2"/>
    </row>
    <row r="99" spans="1:3" x14ac:dyDescent="0.25">
      <c r="A99" s="17"/>
      <c r="B99" s="13" t="s">
        <v>209</v>
      </c>
    </row>
    <row r="100" spans="1:3" x14ac:dyDescent="0.25">
      <c r="A100" s="17"/>
      <c r="B100" s="2" t="e">
        <f>CONCATENATE("Desbroce y limpieza lado izquierdo (ancho de cauce promedio = ",ROUNDUP(#REF!,0),"m)")</f>
        <v>#REF!</v>
      </c>
      <c r="C100" s="17" t="s">
        <v>12</v>
      </c>
    </row>
    <row r="101" spans="1:3" x14ac:dyDescent="0.25">
      <c r="A101" s="17"/>
      <c r="B101" s="2" t="s">
        <v>210</v>
      </c>
      <c r="C101" s="17" t="s">
        <v>19</v>
      </c>
    </row>
    <row r="102" spans="1:3" x14ac:dyDescent="0.25">
      <c r="A102" s="17"/>
      <c r="B102" s="2" t="s">
        <v>211</v>
      </c>
      <c r="C102" s="17" t="s">
        <v>19</v>
      </c>
    </row>
    <row r="103" spans="1:3" x14ac:dyDescent="0.25">
      <c r="A103" s="17"/>
      <c r="B103" s="2" t="s">
        <v>212</v>
      </c>
      <c r="C103" s="17" t="s">
        <v>12</v>
      </c>
    </row>
    <row r="104" spans="1:3" x14ac:dyDescent="0.25">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G46"/>
  <sheetViews>
    <sheetView showGridLines="0" view="pageBreakPreview" topLeftCell="A5" zoomScale="115" zoomScaleNormal="115" zoomScaleSheetLayoutView="115" workbookViewId="0">
      <selection activeCell="D11" sqref="D11:G11"/>
    </sheetView>
  </sheetViews>
  <sheetFormatPr baseColWidth="10" defaultColWidth="11.42578125" defaultRowHeight="15" x14ac:dyDescent="0.25"/>
  <cols>
    <col min="1" max="1" width="3" customWidth="1"/>
    <col min="2" max="2" width="19.5703125" customWidth="1"/>
    <col min="3" max="3" width="28.7109375" customWidth="1"/>
    <col min="4" max="4" width="17.28515625" customWidth="1"/>
    <col min="5" max="5" width="23.140625" customWidth="1"/>
    <col min="6" max="6" width="16.7109375" customWidth="1"/>
    <col min="7" max="7" width="10.42578125" customWidth="1"/>
  </cols>
  <sheetData>
    <row r="1" spans="1:7" ht="10.15" customHeight="1" x14ac:dyDescent="0.25">
      <c r="D1" s="17"/>
      <c r="E1" s="17"/>
      <c r="G1" s="17"/>
    </row>
    <row r="2" spans="1:7" s="43" customFormat="1" ht="13.15" customHeight="1" x14ac:dyDescent="0.25">
      <c r="B2" s="186"/>
      <c r="C2" s="191" t="s">
        <v>213</v>
      </c>
      <c r="D2" s="192"/>
      <c r="E2" s="193"/>
      <c r="F2" s="187" t="s">
        <v>214</v>
      </c>
      <c r="G2" s="188"/>
    </row>
    <row r="3" spans="1:7" s="43" customFormat="1" ht="13.15" customHeight="1" x14ac:dyDescent="0.25">
      <c r="B3" s="186"/>
      <c r="C3" s="194"/>
      <c r="D3" s="195"/>
      <c r="E3" s="196"/>
      <c r="F3" s="187" t="s">
        <v>215</v>
      </c>
      <c r="G3" s="188"/>
    </row>
    <row r="4" spans="1:7" s="43" customFormat="1" ht="13.15" customHeight="1" x14ac:dyDescent="0.25">
      <c r="B4" s="186"/>
      <c r="C4" s="197" t="s">
        <v>216</v>
      </c>
      <c r="D4" s="198"/>
      <c r="E4" s="199"/>
      <c r="F4" s="187" t="s">
        <v>217</v>
      </c>
      <c r="G4" s="188"/>
    </row>
    <row r="5" spans="1:7" s="43" customFormat="1" ht="16.5" customHeight="1" x14ac:dyDescent="0.25">
      <c r="B5" s="186"/>
      <c r="C5" s="200"/>
      <c r="D5" s="201"/>
      <c r="E5" s="202"/>
      <c r="F5" s="189" t="s">
        <v>218</v>
      </c>
      <c r="G5" s="190"/>
    </row>
    <row r="6" spans="1:7" s="43" customFormat="1" ht="16.5" customHeight="1" x14ac:dyDescent="0.25">
      <c r="B6" s="65"/>
      <c r="C6" s="59"/>
      <c r="D6" s="59"/>
      <c r="E6" s="59"/>
      <c r="F6" s="59"/>
      <c r="G6" s="59"/>
    </row>
    <row r="7" spans="1:7" s="43" customFormat="1" x14ac:dyDescent="0.25">
      <c r="D7" s="48"/>
    </row>
    <row r="8" spans="1:7" s="43" customFormat="1" ht="12.75" x14ac:dyDescent="0.25">
      <c r="B8" s="184"/>
      <c r="C8" s="184"/>
      <c r="D8" s="184"/>
      <c r="E8" s="184"/>
      <c r="F8" s="184"/>
      <c r="G8" s="184"/>
    </row>
    <row r="9" spans="1:7" s="45" customFormat="1" ht="15" customHeight="1" thickBot="1" x14ac:dyDescent="0.3">
      <c r="A9"/>
      <c r="B9" s="185" t="s">
        <v>219</v>
      </c>
      <c r="C9" s="185"/>
      <c r="D9" s="185"/>
      <c r="E9" s="185"/>
      <c r="F9" s="185"/>
      <c r="G9" s="185"/>
    </row>
    <row r="10" spans="1:7" x14ac:dyDescent="0.25">
      <c r="B10" s="49"/>
      <c r="C10" s="50"/>
      <c r="D10" s="50"/>
      <c r="E10" s="50"/>
      <c r="F10" s="50"/>
      <c r="G10" s="51"/>
    </row>
    <row r="11" spans="1:7" ht="27.75" customHeight="1" x14ac:dyDescent="0.25">
      <c r="B11" s="52"/>
      <c r="C11" s="6" t="s">
        <v>220</v>
      </c>
      <c r="D11" s="248" t="s">
        <v>551</v>
      </c>
      <c r="E11" s="248"/>
      <c r="F11" s="248"/>
      <c r="G11" s="249"/>
    </row>
    <row r="12" spans="1:7" x14ac:dyDescent="0.25">
      <c r="B12" s="52"/>
      <c r="C12" s="6"/>
      <c r="G12" s="53"/>
    </row>
    <row r="13" spans="1:7" x14ac:dyDescent="0.25">
      <c r="B13" s="52"/>
      <c r="C13" s="6" t="s">
        <v>221</v>
      </c>
      <c r="D13" s="66" t="s">
        <v>552</v>
      </c>
      <c r="G13" s="53"/>
    </row>
    <row r="14" spans="1:7" x14ac:dyDescent="0.25">
      <c r="B14" s="52"/>
      <c r="C14" s="6"/>
      <c r="D14" s="66"/>
      <c r="G14" s="53"/>
    </row>
    <row r="15" spans="1:7" x14ac:dyDescent="0.25">
      <c r="B15" s="52"/>
      <c r="C15" s="65" t="s">
        <v>222</v>
      </c>
      <c r="D15" s="66" t="s">
        <v>553</v>
      </c>
      <c r="G15" s="53"/>
    </row>
    <row r="16" spans="1:7" x14ac:dyDescent="0.25">
      <c r="B16" s="52"/>
      <c r="C16" s="6"/>
      <c r="G16" s="53"/>
    </row>
    <row r="17" spans="2:7" x14ac:dyDescent="0.25">
      <c r="B17" s="52"/>
      <c r="C17" s="6" t="s">
        <v>223</v>
      </c>
      <c r="D17" s="6" t="s">
        <v>224</v>
      </c>
      <c r="G17" s="53"/>
    </row>
    <row r="18" spans="2:7" x14ac:dyDescent="0.25">
      <c r="B18" s="52"/>
      <c r="C18" s="6"/>
      <c r="G18" s="53"/>
    </row>
    <row r="19" spans="2:7" x14ac:dyDescent="0.25">
      <c r="B19" s="52"/>
      <c r="C19" s="6" t="s">
        <v>225</v>
      </c>
      <c r="D19" s="250" t="s">
        <v>554</v>
      </c>
      <c r="E19" s="250"/>
      <c r="G19" s="53"/>
    </row>
    <row r="20" spans="2:7" x14ac:dyDescent="0.25">
      <c r="B20" s="52"/>
      <c r="C20" s="6"/>
      <c r="G20" s="53"/>
    </row>
    <row r="21" spans="2:7" x14ac:dyDescent="0.25">
      <c r="B21" s="52"/>
      <c r="C21" s="6" t="s">
        <v>226</v>
      </c>
      <c r="G21" s="53"/>
    </row>
    <row r="22" spans="2:7" x14ac:dyDescent="0.25">
      <c r="B22" s="52"/>
      <c r="C22" s="6"/>
      <c r="G22" s="53"/>
    </row>
    <row r="23" spans="2:7" x14ac:dyDescent="0.25">
      <c r="B23" s="52"/>
      <c r="C23" s="6"/>
      <c r="G23" s="53"/>
    </row>
    <row r="24" spans="2:7" x14ac:dyDescent="0.25">
      <c r="B24" s="52"/>
      <c r="C24" s="6" t="s">
        <v>227</v>
      </c>
      <c r="D24" s="166">
        <v>489</v>
      </c>
      <c r="E24" t="s">
        <v>228</v>
      </c>
      <c r="G24" s="53"/>
    </row>
    <row r="25" spans="2:7" x14ac:dyDescent="0.25">
      <c r="B25" s="52"/>
      <c r="C25" s="6"/>
      <c r="D25" s="17"/>
      <c r="G25" s="53"/>
    </row>
    <row r="26" spans="2:7" x14ac:dyDescent="0.25">
      <c r="B26" s="52"/>
      <c r="C26" s="6"/>
      <c r="D26" s="17"/>
      <c r="G26" s="53"/>
    </row>
    <row r="27" spans="2:7" x14ac:dyDescent="0.25">
      <c r="B27" s="52"/>
      <c r="C27" s="6" t="s">
        <v>229</v>
      </c>
      <c r="D27" s="183" t="s">
        <v>555</v>
      </c>
      <c r="E27" s="183"/>
      <c r="G27" s="53"/>
    </row>
    <row r="28" spans="2:7" x14ac:dyDescent="0.25">
      <c r="B28" s="52"/>
      <c r="C28" s="6"/>
      <c r="D28" s="17"/>
      <c r="G28" s="53"/>
    </row>
    <row r="29" spans="2:7" x14ac:dyDescent="0.25">
      <c r="B29" s="52"/>
      <c r="C29" s="6"/>
      <c r="D29" s="17"/>
      <c r="G29" s="53"/>
    </row>
    <row r="30" spans="2:7" x14ac:dyDescent="0.25">
      <c r="B30" s="52"/>
      <c r="C30" s="6" t="s">
        <v>230</v>
      </c>
      <c r="D30" s="247">
        <v>45474</v>
      </c>
      <c r="E30" s="247"/>
      <c r="G30" s="53"/>
    </row>
    <row r="31" spans="2:7" x14ac:dyDescent="0.25">
      <c r="B31" s="52"/>
      <c r="G31" s="53"/>
    </row>
    <row r="32" spans="2:7" x14ac:dyDescent="0.25">
      <c r="B32" s="52"/>
      <c r="G32" s="53"/>
    </row>
    <row r="33" spans="2:7" x14ac:dyDescent="0.25">
      <c r="B33" s="52"/>
      <c r="G33" s="53"/>
    </row>
    <row r="34" spans="2:7" ht="15.75" thickBot="1" x14ac:dyDescent="0.3">
      <c r="B34" s="52"/>
      <c r="G34" s="53"/>
    </row>
    <row r="35" spans="2:7" x14ac:dyDescent="0.25">
      <c r="B35" s="49"/>
      <c r="C35" s="50"/>
      <c r="D35" s="50"/>
      <c r="E35" s="50"/>
      <c r="F35" s="50"/>
      <c r="G35" s="51"/>
    </row>
    <row r="36" spans="2:7" x14ac:dyDescent="0.25">
      <c r="B36" s="52"/>
      <c r="C36" s="174"/>
      <c r="D36" s="174"/>
      <c r="E36" s="174"/>
      <c r="F36" s="175"/>
      <c r="G36" s="53"/>
    </row>
    <row r="37" spans="2:7" x14ac:dyDescent="0.25">
      <c r="B37" s="62" t="s">
        <v>231</v>
      </c>
      <c r="C37" s="6" t="s">
        <v>232</v>
      </c>
      <c r="D37" s="6"/>
      <c r="E37" s="6"/>
      <c r="F37" s="42">
        <f>+'Costo Directo'!G483</f>
        <v>122353699.66000004</v>
      </c>
      <c r="G37" s="53"/>
    </row>
    <row r="38" spans="2:7" x14ac:dyDescent="0.25">
      <c r="B38" s="62" t="s">
        <v>233</v>
      </c>
      <c r="C38" t="s">
        <v>234</v>
      </c>
      <c r="E38" s="71">
        <f>+F38/F37</f>
        <v>0.20883423632471787</v>
      </c>
      <c r="F38" s="42">
        <f>+'Gastos Generales Rev01'!I246</f>
        <v>25551641.43</v>
      </c>
      <c r="G38" s="53"/>
    </row>
    <row r="39" spans="2:7" x14ac:dyDescent="0.25">
      <c r="B39" s="62" t="s">
        <v>235</v>
      </c>
      <c r="C39" t="s">
        <v>236</v>
      </c>
      <c r="E39" s="71">
        <v>0.1</v>
      </c>
      <c r="F39" s="42">
        <f>+ROUND(F37*0.1,2)</f>
        <v>12235369.970000001</v>
      </c>
      <c r="G39" s="53"/>
    </row>
    <row r="40" spans="2:7" x14ac:dyDescent="0.25">
      <c r="B40" s="62" t="s">
        <v>237</v>
      </c>
      <c r="C40" s="6" t="s">
        <v>238</v>
      </c>
      <c r="E40" s="54"/>
      <c r="F40" s="64">
        <f>F37+F38+F39</f>
        <v>160140711.06000003</v>
      </c>
      <c r="G40" s="53"/>
    </row>
    <row r="41" spans="2:7" x14ac:dyDescent="0.25">
      <c r="B41" s="52"/>
      <c r="E41" s="54"/>
      <c r="G41" s="53"/>
    </row>
    <row r="42" spans="2:7" x14ac:dyDescent="0.25">
      <c r="B42" s="62" t="s">
        <v>239</v>
      </c>
      <c r="C42" s="6" t="s">
        <v>240</v>
      </c>
      <c r="E42" s="54">
        <v>0.18</v>
      </c>
      <c r="F42" s="64">
        <f>(F40+F41)*E42</f>
        <v>28825327.990800004</v>
      </c>
      <c r="G42" s="53"/>
    </row>
    <row r="43" spans="2:7" x14ac:dyDescent="0.25">
      <c r="B43" s="52"/>
      <c r="G43" s="53"/>
    </row>
    <row r="44" spans="2:7" x14ac:dyDescent="0.25">
      <c r="B44" s="62" t="s">
        <v>241</v>
      </c>
      <c r="C44" s="6" t="s">
        <v>242</v>
      </c>
      <c r="D44" s="6"/>
      <c r="E44" s="6"/>
      <c r="F44" s="63">
        <f>F40+F41+F42</f>
        <v>188966039.05080003</v>
      </c>
      <c r="G44" s="53"/>
    </row>
    <row r="45" spans="2:7" x14ac:dyDescent="0.25">
      <c r="B45" s="52"/>
      <c r="C45" s="58"/>
      <c r="D45" s="6"/>
      <c r="E45" s="6"/>
      <c r="F45" s="42"/>
      <c r="G45" s="53"/>
    </row>
    <row r="46" spans="2:7" ht="15.75" thickBot="1" x14ac:dyDescent="0.3">
      <c r="B46" s="55"/>
      <c r="C46" s="56"/>
      <c r="D46" s="56"/>
      <c r="E46" s="56"/>
      <c r="F46" s="56"/>
      <c r="G46" s="57"/>
    </row>
  </sheetData>
  <mergeCells count="13">
    <mergeCell ref="D27:E27"/>
    <mergeCell ref="D30:E30"/>
    <mergeCell ref="B8:G8"/>
    <mergeCell ref="B9:G9"/>
    <mergeCell ref="B2:B5"/>
    <mergeCell ref="F2:G2"/>
    <mergeCell ref="F3:G3"/>
    <mergeCell ref="F4:G4"/>
    <mergeCell ref="F5:G5"/>
    <mergeCell ref="C2:E3"/>
    <mergeCell ref="C4:E5"/>
    <mergeCell ref="D11:G11"/>
    <mergeCell ref="D19:E19"/>
  </mergeCells>
  <printOptions horizontalCentered="1"/>
  <pageMargins left="0.59055118110236227" right="0.39370078740157483" top="0.74803149606299213" bottom="0.74803149606299213" header="0.31496062992125984" footer="0.31496062992125984"/>
  <pageSetup paperSize="9" scale="72" orientation="landscape"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3"/>
  <sheetViews>
    <sheetView showGridLines="0" view="pageBreakPreview" zoomScale="85" zoomScaleNormal="85" zoomScaleSheetLayoutView="85" workbookViewId="0">
      <selection activeCell="G483" sqref="B1:G483"/>
    </sheetView>
  </sheetViews>
  <sheetFormatPr baseColWidth="10" defaultColWidth="10.7109375" defaultRowHeight="15" x14ac:dyDescent="0.25"/>
  <cols>
    <col min="1" max="1" width="2.5703125" customWidth="1"/>
    <col min="2" max="2" width="16.28515625" customWidth="1"/>
    <col min="3" max="3" width="106.7109375" customWidth="1"/>
    <col min="4" max="4" width="10.28515625" style="17" customWidth="1"/>
    <col min="5" max="5" width="13.28515625" style="61" customWidth="1"/>
    <col min="6" max="6" width="11.28515625" customWidth="1"/>
    <col min="7" max="7" width="22.85546875" customWidth="1"/>
    <col min="8" max="8" width="11.42578125" bestFit="1" customWidth="1"/>
  </cols>
  <sheetData>
    <row r="1" spans="1:11" ht="10.15" customHeight="1" x14ac:dyDescent="0.25">
      <c r="E1" s="17"/>
    </row>
    <row r="2" spans="1:11" s="43" customFormat="1" ht="13.15" customHeight="1" x14ac:dyDescent="0.25">
      <c r="B2" s="206"/>
      <c r="C2" s="191" t="s">
        <v>243</v>
      </c>
      <c r="D2" s="192"/>
      <c r="E2" s="193"/>
      <c r="F2" s="213" t="s">
        <v>214</v>
      </c>
      <c r="G2" s="214"/>
      <c r="H2" s="46"/>
      <c r="I2" s="46"/>
      <c r="J2" s="46"/>
      <c r="K2" s="46"/>
    </row>
    <row r="3" spans="1:11" s="43" customFormat="1" ht="13.15" customHeight="1" x14ac:dyDescent="0.25">
      <c r="B3" s="207"/>
      <c r="C3" s="194"/>
      <c r="D3" s="195"/>
      <c r="E3" s="196"/>
      <c r="F3" s="215" t="s">
        <v>215</v>
      </c>
      <c r="G3" s="216"/>
      <c r="H3" s="46"/>
      <c r="I3" s="46"/>
      <c r="J3" s="46"/>
      <c r="K3" s="46"/>
    </row>
    <row r="4" spans="1:11" s="43" customFormat="1" ht="17.649999999999999" customHeight="1" x14ac:dyDescent="0.25">
      <c r="B4" s="207"/>
      <c r="C4" s="197" t="s">
        <v>216</v>
      </c>
      <c r="D4" s="198"/>
      <c r="E4" s="199"/>
      <c r="F4" s="215" t="s">
        <v>217</v>
      </c>
      <c r="G4" s="216"/>
      <c r="H4" s="46"/>
      <c r="I4" s="46"/>
      <c r="J4" s="46"/>
      <c r="K4" s="46"/>
    </row>
    <row r="5" spans="1:11" s="43" customFormat="1" ht="12.4" customHeight="1" x14ac:dyDescent="0.25">
      <c r="B5" s="208"/>
      <c r="C5" s="200"/>
      <c r="D5" s="201"/>
      <c r="E5" s="202"/>
      <c r="F5" s="217" t="s">
        <v>244</v>
      </c>
      <c r="G5" s="218"/>
    </row>
    <row r="6" spans="1:11" s="43" customFormat="1" ht="12.75" x14ac:dyDescent="0.25">
      <c r="B6" s="184"/>
      <c r="C6" s="184"/>
      <c r="D6" s="184"/>
      <c r="E6" s="184"/>
      <c r="F6" s="184"/>
      <c r="G6" s="47"/>
      <c r="H6" s="47"/>
      <c r="I6" s="47"/>
      <c r="J6" s="47"/>
      <c r="K6" s="47"/>
    </row>
    <row r="7" spans="1:11" s="43" customFormat="1" x14ac:dyDescent="0.25">
      <c r="B7" s="67" t="s">
        <v>220</v>
      </c>
      <c r="C7" s="68" t="s">
        <v>551</v>
      </c>
      <c r="F7" s="69"/>
      <c r="G7" s="69"/>
    </row>
    <row r="8" spans="1:11" s="43" customFormat="1" x14ac:dyDescent="0.25">
      <c r="B8" s="67" t="s">
        <v>222</v>
      </c>
      <c r="C8" s="68" t="s">
        <v>553</v>
      </c>
      <c r="F8" s="69"/>
      <c r="G8" s="69"/>
    </row>
    <row r="9" spans="1:11" s="43" customFormat="1" x14ac:dyDescent="0.25">
      <c r="B9" s="3" t="s">
        <v>245</v>
      </c>
      <c r="C9" s="68" t="s">
        <v>552</v>
      </c>
      <c r="D9" s="68"/>
      <c r="F9" s="69"/>
      <c r="G9" s="69"/>
    </row>
    <row r="10" spans="1:11" s="44" customFormat="1" ht="18.600000000000001" customHeight="1" x14ac:dyDescent="0.25">
      <c r="B10" s="211" t="s">
        <v>246</v>
      </c>
      <c r="C10" s="212" t="s">
        <v>551</v>
      </c>
      <c r="D10" s="209"/>
      <c r="E10" s="209"/>
      <c r="F10" s="43"/>
      <c r="G10" s="43"/>
    </row>
    <row r="11" spans="1:11" s="44" customFormat="1" ht="15" customHeight="1" x14ac:dyDescent="0.25">
      <c r="B11" s="211"/>
      <c r="C11" s="212"/>
      <c r="D11" s="209"/>
      <c r="E11" s="209"/>
      <c r="F11" s="43"/>
      <c r="G11" s="43"/>
    </row>
    <row r="12" spans="1:11" s="45" customFormat="1" x14ac:dyDescent="0.25">
      <c r="A12"/>
      <c r="B12" s="67" t="s">
        <v>247</v>
      </c>
      <c r="C12" s="43" t="s">
        <v>248</v>
      </c>
      <c r="D12" s="70"/>
      <c r="E12" s="43"/>
      <c r="F12" s="43"/>
      <c r="G12" s="43"/>
    </row>
    <row r="13" spans="1:11" s="45" customFormat="1" ht="15" customHeight="1" x14ac:dyDescent="0.25">
      <c r="A13"/>
      <c r="B13" s="210" t="s">
        <v>249</v>
      </c>
      <c r="C13" s="210"/>
      <c r="D13" s="210"/>
      <c r="E13" s="210"/>
      <c r="F13" s="210"/>
      <c r="G13" s="210"/>
      <c r="H13" s="48"/>
      <c r="I13" s="48"/>
      <c r="J13" s="48"/>
      <c r="K13" s="48"/>
    </row>
    <row r="15" spans="1:11" ht="33" customHeight="1" x14ac:dyDescent="0.25">
      <c r="B15" s="72" t="s">
        <v>250</v>
      </c>
      <c r="C15" s="73" t="s">
        <v>251</v>
      </c>
      <c r="D15" s="73" t="s">
        <v>252</v>
      </c>
      <c r="E15" s="74" t="s">
        <v>253</v>
      </c>
      <c r="F15" s="75" t="s">
        <v>254</v>
      </c>
      <c r="G15" s="75" t="s">
        <v>255</v>
      </c>
    </row>
    <row r="16" spans="1:11" x14ac:dyDescent="0.25">
      <c r="B16" s="92">
        <v>1</v>
      </c>
      <c r="C16" s="93" t="s">
        <v>256</v>
      </c>
      <c r="D16" s="94"/>
      <c r="E16" s="95"/>
      <c r="F16" s="76"/>
      <c r="G16" s="76"/>
    </row>
    <row r="17" spans="2:7" x14ac:dyDescent="0.25">
      <c r="B17" s="79">
        <v>1.01</v>
      </c>
      <c r="C17" s="86" t="s">
        <v>257</v>
      </c>
      <c r="D17" s="78" t="s">
        <v>258</v>
      </c>
      <c r="E17" s="60">
        <v>0.5</v>
      </c>
      <c r="F17" s="60">
        <v>105378.61</v>
      </c>
      <c r="G17" s="60">
        <f>+ROUND(E17*F17,2)</f>
        <v>52689.31</v>
      </c>
    </row>
    <row r="18" spans="2:7" x14ac:dyDescent="0.25">
      <c r="B18" s="79">
        <v>1.02</v>
      </c>
      <c r="C18" s="86" t="s">
        <v>259</v>
      </c>
      <c r="D18" s="78" t="s">
        <v>258</v>
      </c>
      <c r="E18" s="60">
        <v>17.329999999999998</v>
      </c>
      <c r="F18" s="60">
        <v>82510.990000000005</v>
      </c>
      <c r="G18" s="60">
        <f t="shared" ref="G18:G81" si="0">+ROUND(E18*F18,2)</f>
        <v>1429915.46</v>
      </c>
    </row>
    <row r="19" spans="2:7" x14ac:dyDescent="0.25">
      <c r="B19" s="79">
        <v>1.03</v>
      </c>
      <c r="C19" s="86" t="s">
        <v>260</v>
      </c>
      <c r="D19" s="78" t="s">
        <v>258</v>
      </c>
      <c r="E19" s="60">
        <v>0.5</v>
      </c>
      <c r="F19" s="60">
        <v>97186.6</v>
      </c>
      <c r="G19" s="60">
        <f t="shared" si="0"/>
        <v>48593.3</v>
      </c>
    </row>
    <row r="20" spans="2:7" x14ac:dyDescent="0.25">
      <c r="B20" s="79">
        <v>1.04</v>
      </c>
      <c r="C20" s="86" t="s">
        <v>261</v>
      </c>
      <c r="D20" s="78" t="s">
        <v>262</v>
      </c>
      <c r="E20" s="60">
        <v>1</v>
      </c>
      <c r="F20" s="60">
        <v>10397.84</v>
      </c>
      <c r="G20" s="60">
        <f t="shared" si="0"/>
        <v>10397.84</v>
      </c>
    </row>
    <row r="21" spans="2:7" x14ac:dyDescent="0.25">
      <c r="B21" s="79">
        <v>1.05</v>
      </c>
      <c r="C21" s="87" t="s">
        <v>263</v>
      </c>
      <c r="D21" s="78"/>
      <c r="E21" s="60"/>
      <c r="F21" s="60"/>
      <c r="G21" s="60"/>
    </row>
    <row r="22" spans="2:7" x14ac:dyDescent="0.25">
      <c r="B22" s="77">
        <v>1.0501</v>
      </c>
      <c r="C22" s="86" t="s">
        <v>264</v>
      </c>
      <c r="D22" s="78" t="s">
        <v>19</v>
      </c>
      <c r="E22" s="60">
        <v>15684.76</v>
      </c>
      <c r="F22" s="60">
        <v>7.54</v>
      </c>
      <c r="G22" s="60">
        <f t="shared" si="0"/>
        <v>118263.09</v>
      </c>
    </row>
    <row r="23" spans="2:7" x14ac:dyDescent="0.25">
      <c r="B23" s="77">
        <v>1.0502</v>
      </c>
      <c r="C23" s="86" t="s">
        <v>265</v>
      </c>
      <c r="D23" s="78" t="s">
        <v>19</v>
      </c>
      <c r="E23" s="60">
        <v>4729.9824999999992</v>
      </c>
      <c r="F23" s="60">
        <v>16.98</v>
      </c>
      <c r="G23" s="60">
        <f t="shared" si="0"/>
        <v>80315.100000000006</v>
      </c>
    </row>
    <row r="24" spans="2:7" x14ac:dyDescent="0.25">
      <c r="B24" s="77">
        <v>1.0503</v>
      </c>
      <c r="C24" s="86" t="s">
        <v>266</v>
      </c>
      <c r="D24" s="78" t="s">
        <v>19</v>
      </c>
      <c r="E24" s="60">
        <v>4729.9824999999992</v>
      </c>
      <c r="F24" s="60">
        <v>13.65</v>
      </c>
      <c r="G24" s="60">
        <f t="shared" si="0"/>
        <v>64564.26</v>
      </c>
    </row>
    <row r="25" spans="2:7" x14ac:dyDescent="0.25">
      <c r="B25" s="77">
        <v>1.0504</v>
      </c>
      <c r="C25" s="86" t="s">
        <v>267</v>
      </c>
      <c r="D25" s="78" t="s">
        <v>268</v>
      </c>
      <c r="E25" s="60">
        <v>4162.3845999999994</v>
      </c>
      <c r="F25" s="60">
        <v>5.86</v>
      </c>
      <c r="G25" s="60">
        <f t="shared" si="0"/>
        <v>24391.57</v>
      </c>
    </row>
    <row r="26" spans="2:7" x14ac:dyDescent="0.25">
      <c r="B26" s="77">
        <v>1.0505</v>
      </c>
      <c r="C26" s="86" t="s">
        <v>269</v>
      </c>
      <c r="D26" s="78" t="s">
        <v>268</v>
      </c>
      <c r="E26" s="60">
        <v>9640.2042000000001</v>
      </c>
      <c r="F26" s="60">
        <v>5.86</v>
      </c>
      <c r="G26" s="60">
        <f t="shared" si="0"/>
        <v>56491.6</v>
      </c>
    </row>
    <row r="27" spans="2:7" x14ac:dyDescent="0.25">
      <c r="B27" s="77">
        <v>1.0506</v>
      </c>
      <c r="C27" s="86" t="s">
        <v>270</v>
      </c>
      <c r="D27" s="78" t="s">
        <v>268</v>
      </c>
      <c r="E27" s="60">
        <v>72411.079275000011</v>
      </c>
      <c r="F27" s="60">
        <v>2.06</v>
      </c>
      <c r="G27" s="60">
        <f t="shared" si="0"/>
        <v>149166.82</v>
      </c>
    </row>
    <row r="28" spans="2:7" x14ac:dyDescent="0.25">
      <c r="B28" s="77">
        <v>1.0507</v>
      </c>
      <c r="C28" s="86" t="s">
        <v>271</v>
      </c>
      <c r="D28" s="78" t="s">
        <v>12</v>
      </c>
      <c r="E28" s="60">
        <v>30397.283499999998</v>
      </c>
      <c r="F28" s="60">
        <v>3.72</v>
      </c>
      <c r="G28" s="60">
        <f t="shared" si="0"/>
        <v>113077.89</v>
      </c>
    </row>
    <row r="29" spans="2:7" x14ac:dyDescent="0.25">
      <c r="B29" s="77">
        <v>1.0508</v>
      </c>
      <c r="C29" s="86" t="s">
        <v>272</v>
      </c>
      <c r="D29" s="78" t="s">
        <v>268</v>
      </c>
      <c r="E29" s="60">
        <v>13374.80474</v>
      </c>
      <c r="F29" s="60">
        <v>5.86</v>
      </c>
      <c r="G29" s="60">
        <f t="shared" si="0"/>
        <v>78376.36</v>
      </c>
    </row>
    <row r="30" spans="2:7" x14ac:dyDescent="0.25">
      <c r="B30" s="77">
        <v>1.0508999999999999</v>
      </c>
      <c r="C30" s="86" t="s">
        <v>273</v>
      </c>
      <c r="D30" s="78" t="s">
        <v>268</v>
      </c>
      <c r="E30" s="60">
        <v>152594.36316999997</v>
      </c>
      <c r="F30" s="60">
        <v>2.06</v>
      </c>
      <c r="G30" s="60">
        <f t="shared" si="0"/>
        <v>314344.39</v>
      </c>
    </row>
    <row r="31" spans="2:7" x14ac:dyDescent="0.25">
      <c r="B31" s="77">
        <v>1.0509999999999999</v>
      </c>
      <c r="C31" s="161" t="s">
        <v>398</v>
      </c>
      <c r="D31" s="177" t="s">
        <v>7</v>
      </c>
      <c r="E31" s="60">
        <v>4.75</v>
      </c>
      <c r="F31" s="181">
        <v>88942.26</v>
      </c>
      <c r="G31" s="60">
        <f t="shared" si="0"/>
        <v>422475.74</v>
      </c>
    </row>
    <row r="32" spans="2:7" x14ac:dyDescent="0.25">
      <c r="B32" s="79">
        <v>1.06</v>
      </c>
      <c r="C32" s="87" t="s">
        <v>274</v>
      </c>
      <c r="D32" s="78"/>
      <c r="E32" s="60"/>
      <c r="F32" s="60"/>
      <c r="G32" s="60"/>
    </row>
    <row r="33" spans="2:9" x14ac:dyDescent="0.25">
      <c r="B33" s="77">
        <v>1.0601</v>
      </c>
      <c r="C33" s="161" t="s">
        <v>274</v>
      </c>
      <c r="D33" s="177" t="s">
        <v>7</v>
      </c>
      <c r="E33" s="60">
        <v>12.896678999999999</v>
      </c>
      <c r="F33" s="60">
        <v>19968.16</v>
      </c>
      <c r="G33" s="60">
        <f t="shared" si="0"/>
        <v>257522.95</v>
      </c>
    </row>
    <row r="34" spans="2:9" x14ac:dyDescent="0.25">
      <c r="B34" s="77">
        <v>1.0602</v>
      </c>
      <c r="C34" s="86" t="s">
        <v>399</v>
      </c>
      <c r="D34" s="78" t="s">
        <v>262</v>
      </c>
      <c r="E34" s="60">
        <v>1</v>
      </c>
      <c r="F34" s="60">
        <v>1419.98</v>
      </c>
      <c r="G34" s="60">
        <f t="shared" si="0"/>
        <v>1419.98</v>
      </c>
    </row>
    <row r="35" spans="2:9" x14ac:dyDescent="0.25">
      <c r="B35" s="77">
        <v>1.0603</v>
      </c>
      <c r="C35" s="86" t="s">
        <v>400</v>
      </c>
      <c r="D35" s="78" t="s">
        <v>262</v>
      </c>
      <c r="E35" s="60">
        <v>3</v>
      </c>
      <c r="F35" s="60">
        <v>1547.86</v>
      </c>
      <c r="G35" s="60">
        <f t="shared" si="0"/>
        <v>4643.58</v>
      </c>
    </row>
    <row r="36" spans="2:9" x14ac:dyDescent="0.25">
      <c r="B36" s="77">
        <v>1.0604</v>
      </c>
      <c r="C36" s="86" t="s">
        <v>275</v>
      </c>
      <c r="D36" s="78" t="s">
        <v>262</v>
      </c>
      <c r="E36" s="60">
        <v>4</v>
      </c>
      <c r="F36" s="60">
        <v>8603.09</v>
      </c>
      <c r="G36" s="60">
        <f t="shared" si="0"/>
        <v>34412.36</v>
      </c>
    </row>
    <row r="37" spans="2:9" x14ac:dyDescent="0.25">
      <c r="B37" s="77">
        <v>1.0605</v>
      </c>
      <c r="C37" s="86" t="s">
        <v>276</v>
      </c>
      <c r="D37" s="78" t="s">
        <v>262</v>
      </c>
      <c r="E37" s="60">
        <v>2</v>
      </c>
      <c r="F37" s="60">
        <v>10177.15</v>
      </c>
      <c r="G37" s="60">
        <f t="shared" si="0"/>
        <v>20354.3</v>
      </c>
    </row>
    <row r="38" spans="2:9" x14ac:dyDescent="0.25">
      <c r="B38" s="77">
        <v>1.0606</v>
      </c>
      <c r="C38" s="86" t="s">
        <v>277</v>
      </c>
      <c r="D38" s="78" t="s">
        <v>262</v>
      </c>
      <c r="E38" s="60">
        <v>3</v>
      </c>
      <c r="F38" s="60">
        <v>12530.37</v>
      </c>
      <c r="G38" s="60">
        <f t="shared" si="0"/>
        <v>37591.11</v>
      </c>
    </row>
    <row r="39" spans="2:9" x14ac:dyDescent="0.25">
      <c r="B39" s="77">
        <v>1.0607</v>
      </c>
      <c r="C39" s="86" t="s">
        <v>401</v>
      </c>
      <c r="D39" s="78" t="s">
        <v>262</v>
      </c>
      <c r="E39" s="60">
        <v>4</v>
      </c>
      <c r="F39" s="60">
        <v>14325.95</v>
      </c>
      <c r="G39" s="60">
        <f t="shared" si="0"/>
        <v>57303.8</v>
      </c>
    </row>
    <row r="40" spans="2:9" x14ac:dyDescent="0.25">
      <c r="B40" s="77">
        <v>1.0608</v>
      </c>
      <c r="C40" s="86" t="s">
        <v>402</v>
      </c>
      <c r="D40" s="78" t="s">
        <v>262</v>
      </c>
      <c r="E40" s="60">
        <v>1</v>
      </c>
      <c r="F40" s="60">
        <v>1142.4000000000001</v>
      </c>
      <c r="G40" s="60">
        <f t="shared" si="0"/>
        <v>1142.4000000000001</v>
      </c>
    </row>
    <row r="41" spans="2:9" x14ac:dyDescent="0.25">
      <c r="B41" s="79">
        <v>1.07</v>
      </c>
      <c r="C41" s="178" t="s">
        <v>278</v>
      </c>
      <c r="D41" s="177" t="s">
        <v>258</v>
      </c>
      <c r="E41" s="60">
        <v>18.329999999999998</v>
      </c>
      <c r="F41" s="60">
        <v>17488.09</v>
      </c>
      <c r="G41" s="60">
        <f t="shared" si="0"/>
        <v>320556.69</v>
      </c>
    </row>
    <row r="42" spans="2:9" x14ac:dyDescent="0.25">
      <c r="B42" s="79">
        <v>1.08</v>
      </c>
      <c r="C42" s="178" t="s">
        <v>279</v>
      </c>
      <c r="D42" s="177"/>
      <c r="E42" s="60"/>
      <c r="F42" s="60"/>
      <c r="G42" s="60"/>
    </row>
    <row r="43" spans="2:9" x14ac:dyDescent="0.25">
      <c r="B43" s="77">
        <v>1.0801000000000001</v>
      </c>
      <c r="C43" s="161" t="s">
        <v>279</v>
      </c>
      <c r="D43" s="177" t="s">
        <v>19</v>
      </c>
      <c r="E43" s="60">
        <v>268986.46000000002</v>
      </c>
      <c r="F43" s="181">
        <v>8.85</v>
      </c>
      <c r="G43" s="60">
        <f t="shared" si="0"/>
        <v>2380530.17</v>
      </c>
      <c r="H43">
        <v>8.85</v>
      </c>
      <c r="I43" s="96">
        <f>+H43-F43</f>
        <v>0</v>
      </c>
    </row>
    <row r="44" spans="2:9" x14ac:dyDescent="0.25">
      <c r="B44" s="77">
        <v>1.0802</v>
      </c>
      <c r="C44" s="86" t="s">
        <v>403</v>
      </c>
      <c r="D44" s="78" t="s">
        <v>19</v>
      </c>
      <c r="E44" s="60">
        <v>22842.600000000006</v>
      </c>
      <c r="F44" s="60">
        <v>14.41</v>
      </c>
      <c r="G44" s="60">
        <f t="shared" si="0"/>
        <v>329161.87</v>
      </c>
    </row>
    <row r="45" spans="2:9" x14ac:dyDescent="0.25">
      <c r="B45" s="77">
        <v>1.0803</v>
      </c>
      <c r="C45" s="86" t="s">
        <v>304</v>
      </c>
      <c r="D45" s="78" t="s">
        <v>268</v>
      </c>
      <c r="E45" s="60">
        <v>20101.488000000005</v>
      </c>
      <c r="F45" s="60">
        <v>8.4</v>
      </c>
      <c r="G45" s="60">
        <f t="shared" si="0"/>
        <v>168852.5</v>
      </c>
    </row>
    <row r="46" spans="2:9" x14ac:dyDescent="0.25">
      <c r="B46" s="77">
        <v>1.0804</v>
      </c>
      <c r="C46" s="86" t="s">
        <v>305</v>
      </c>
      <c r="D46" s="78" t="s">
        <v>268</v>
      </c>
      <c r="E46" s="60">
        <v>207886.42610999997</v>
      </c>
      <c r="F46" s="60">
        <v>2.63</v>
      </c>
      <c r="G46" s="60">
        <f t="shared" si="0"/>
        <v>546741.30000000005</v>
      </c>
    </row>
    <row r="47" spans="2:9" x14ac:dyDescent="0.25">
      <c r="B47" s="77">
        <v>1.0805</v>
      </c>
      <c r="C47" s="86" t="s">
        <v>404</v>
      </c>
      <c r="D47" s="78" t="s">
        <v>19</v>
      </c>
      <c r="E47" s="60">
        <v>22842.600000000006</v>
      </c>
      <c r="F47" s="60">
        <v>8.9700000000000006</v>
      </c>
      <c r="G47" s="60">
        <f t="shared" si="0"/>
        <v>204898.12</v>
      </c>
    </row>
    <row r="48" spans="2:9" x14ac:dyDescent="0.25">
      <c r="B48" s="77">
        <v>1.0806</v>
      </c>
      <c r="C48" s="86" t="s">
        <v>311</v>
      </c>
      <c r="D48" s="78" t="s">
        <v>268</v>
      </c>
      <c r="E48" s="60">
        <v>20101.488000000005</v>
      </c>
      <c r="F48" s="60">
        <v>8.4</v>
      </c>
      <c r="G48" s="60">
        <f t="shared" si="0"/>
        <v>168852.5</v>
      </c>
    </row>
    <row r="49" spans="2:8" x14ac:dyDescent="0.25">
      <c r="B49" s="77">
        <v>1.0807</v>
      </c>
      <c r="C49" s="86" t="s">
        <v>312</v>
      </c>
      <c r="D49" s="78" t="s">
        <v>268</v>
      </c>
      <c r="E49" s="60">
        <v>137055.60000000003</v>
      </c>
      <c r="F49" s="60">
        <v>2.63</v>
      </c>
      <c r="G49" s="60">
        <f t="shared" si="0"/>
        <v>360456.23</v>
      </c>
    </row>
    <row r="50" spans="2:8" x14ac:dyDescent="0.25">
      <c r="B50" s="79">
        <v>1.0900000000000001</v>
      </c>
      <c r="C50" s="87" t="s">
        <v>280</v>
      </c>
      <c r="D50" s="78" t="s">
        <v>282</v>
      </c>
      <c r="E50" s="60">
        <v>1</v>
      </c>
      <c r="F50" s="60">
        <v>133400</v>
      </c>
      <c r="G50" s="60">
        <f t="shared" si="0"/>
        <v>133400</v>
      </c>
    </row>
    <row r="51" spans="2:8" x14ac:dyDescent="0.25">
      <c r="B51" s="79">
        <v>1.1000000000000001</v>
      </c>
      <c r="C51" s="87" t="s">
        <v>281</v>
      </c>
      <c r="D51" s="78" t="s">
        <v>282</v>
      </c>
      <c r="E51" s="60">
        <v>1</v>
      </c>
      <c r="F51" s="60">
        <v>535500</v>
      </c>
      <c r="G51" s="60">
        <f t="shared" si="0"/>
        <v>535500</v>
      </c>
    </row>
    <row r="52" spans="2:8" x14ac:dyDescent="0.25">
      <c r="B52" s="79">
        <v>1.1100000000000001</v>
      </c>
      <c r="C52" s="87" t="s">
        <v>283</v>
      </c>
      <c r="D52" s="78" t="s">
        <v>282</v>
      </c>
      <c r="E52" s="60">
        <v>1</v>
      </c>
      <c r="F52" s="60">
        <v>535500</v>
      </c>
      <c r="G52" s="60">
        <f t="shared" si="0"/>
        <v>535500</v>
      </c>
    </row>
    <row r="53" spans="2:8" x14ac:dyDescent="0.25">
      <c r="B53" s="79">
        <v>1.1200000000000001</v>
      </c>
      <c r="C53" s="87" t="s">
        <v>284</v>
      </c>
      <c r="D53" s="78"/>
      <c r="E53" s="60"/>
      <c r="F53" s="60"/>
      <c r="G53" s="60"/>
    </row>
    <row r="54" spans="2:8" x14ac:dyDescent="0.25">
      <c r="B54" s="77">
        <v>1.1201000000000001</v>
      </c>
      <c r="C54" s="86" t="s">
        <v>285</v>
      </c>
      <c r="D54" s="78" t="s">
        <v>12</v>
      </c>
      <c r="E54" s="60">
        <v>25925.82</v>
      </c>
      <c r="F54" s="60">
        <v>7.7</v>
      </c>
      <c r="G54" s="60">
        <f t="shared" si="0"/>
        <v>199628.81</v>
      </c>
      <c r="H54" s="96"/>
    </row>
    <row r="55" spans="2:8" x14ac:dyDescent="0.25">
      <c r="B55" s="77">
        <v>1.1202000000000001</v>
      </c>
      <c r="C55" s="86" t="s">
        <v>286</v>
      </c>
      <c r="D55" s="78" t="s">
        <v>282</v>
      </c>
      <c r="E55" s="60">
        <v>1</v>
      </c>
      <c r="F55" s="60">
        <v>910418.25</v>
      </c>
      <c r="G55" s="60">
        <f t="shared" si="0"/>
        <v>910418.25</v>
      </c>
    </row>
    <row r="56" spans="2:8" x14ac:dyDescent="0.25">
      <c r="B56" s="77">
        <v>1.1203000000000001</v>
      </c>
      <c r="C56" s="161" t="s">
        <v>396</v>
      </c>
      <c r="D56" s="177" t="s">
        <v>258</v>
      </c>
      <c r="E56" s="60">
        <v>18.329999999999998</v>
      </c>
      <c r="F56" s="60">
        <v>36173.360000000001</v>
      </c>
      <c r="G56" s="60">
        <f t="shared" si="0"/>
        <v>663057.68999999994</v>
      </c>
    </row>
    <row r="57" spans="2:8" x14ac:dyDescent="0.25">
      <c r="B57" s="77">
        <v>1.1204000000000001</v>
      </c>
      <c r="C57" s="161" t="s">
        <v>271</v>
      </c>
      <c r="D57" s="177" t="s">
        <v>12</v>
      </c>
      <c r="E57" s="60">
        <v>25925.82</v>
      </c>
      <c r="F57" s="60">
        <v>3.72</v>
      </c>
      <c r="G57" s="60">
        <f t="shared" si="0"/>
        <v>96444.05</v>
      </c>
    </row>
    <row r="58" spans="2:8" x14ac:dyDescent="0.25">
      <c r="B58" s="77">
        <v>1.1205000000000001</v>
      </c>
      <c r="C58" s="161" t="s">
        <v>272</v>
      </c>
      <c r="D58" s="177" t="s">
        <v>268</v>
      </c>
      <c r="E58" s="60">
        <v>4562.9443200000005</v>
      </c>
      <c r="F58" s="60">
        <v>5.86</v>
      </c>
      <c r="G58" s="60">
        <f t="shared" si="0"/>
        <v>26738.85</v>
      </c>
    </row>
    <row r="59" spans="2:8" x14ac:dyDescent="0.25">
      <c r="B59" s="77">
        <v>1.1206</v>
      </c>
      <c r="C59" s="161" t="s">
        <v>273</v>
      </c>
      <c r="D59" s="177" t="s">
        <v>268</v>
      </c>
      <c r="E59" s="60">
        <v>38183.547696000009</v>
      </c>
      <c r="F59" s="60">
        <v>2.06</v>
      </c>
      <c r="G59" s="60">
        <f t="shared" si="0"/>
        <v>78658.11</v>
      </c>
    </row>
    <row r="60" spans="2:8" x14ac:dyDescent="0.25">
      <c r="B60" s="79">
        <v>1.1300000000000001</v>
      </c>
      <c r="C60" s="178" t="s">
        <v>287</v>
      </c>
      <c r="D60" s="177" t="s">
        <v>258</v>
      </c>
      <c r="E60" s="60">
        <v>18.329999999999998</v>
      </c>
      <c r="F60" s="60">
        <v>16400</v>
      </c>
      <c r="G60" s="60">
        <f t="shared" si="0"/>
        <v>300612</v>
      </c>
    </row>
    <row r="61" spans="2:8" x14ac:dyDescent="0.25">
      <c r="B61" s="79">
        <v>1.1400000000000001</v>
      </c>
      <c r="C61" s="178" t="s">
        <v>288</v>
      </c>
      <c r="D61" s="177"/>
      <c r="E61" s="60"/>
      <c r="F61" s="60"/>
      <c r="G61" s="60"/>
    </row>
    <row r="62" spans="2:8" x14ac:dyDescent="0.25">
      <c r="B62" s="77">
        <v>1.1401000000000001</v>
      </c>
      <c r="C62" s="161" t="s">
        <v>288</v>
      </c>
      <c r="D62" s="177" t="s">
        <v>12</v>
      </c>
      <c r="E62" s="60">
        <v>653614.21209303034</v>
      </c>
      <c r="F62" s="181">
        <v>5.5</v>
      </c>
      <c r="G62" s="60">
        <f t="shared" si="0"/>
        <v>3594878.17</v>
      </c>
    </row>
    <row r="63" spans="2:8" x14ac:dyDescent="0.25">
      <c r="B63" s="77">
        <v>1.1402000000000001</v>
      </c>
      <c r="C63" s="86" t="s">
        <v>289</v>
      </c>
      <c r="D63" s="78" t="s">
        <v>19</v>
      </c>
      <c r="E63" s="60">
        <v>754170.24472272722</v>
      </c>
      <c r="F63" s="60">
        <v>4.8</v>
      </c>
      <c r="G63" s="60">
        <f t="shared" si="0"/>
        <v>3620017.17</v>
      </c>
    </row>
    <row r="64" spans="2:8" x14ac:dyDescent="0.25">
      <c r="B64" s="77">
        <v>1.1403000000000001</v>
      </c>
      <c r="C64" s="86" t="s">
        <v>271</v>
      </c>
      <c r="D64" s="78" t="s">
        <v>12</v>
      </c>
      <c r="E64" s="60">
        <v>213553.65</v>
      </c>
      <c r="F64" s="60">
        <v>3.72</v>
      </c>
      <c r="G64" s="60">
        <f t="shared" si="0"/>
        <v>794419.58</v>
      </c>
    </row>
    <row r="65" spans="2:7" x14ac:dyDescent="0.25">
      <c r="B65" s="77">
        <v>1.1404000000000001</v>
      </c>
      <c r="C65" s="86" t="s">
        <v>272</v>
      </c>
      <c r="D65" s="78" t="s">
        <v>268</v>
      </c>
      <c r="E65" s="60">
        <v>144568.66575800002</v>
      </c>
      <c r="F65" s="60">
        <v>5.86</v>
      </c>
      <c r="G65" s="60">
        <f t="shared" si="0"/>
        <v>847172.38</v>
      </c>
    </row>
    <row r="66" spans="2:7" x14ac:dyDescent="0.25">
      <c r="B66" s="77">
        <v>1.1405000000000001</v>
      </c>
      <c r="C66" s="86" t="s">
        <v>273</v>
      </c>
      <c r="D66" s="78" t="s">
        <v>268</v>
      </c>
      <c r="E66" s="60">
        <v>1092386.676859</v>
      </c>
      <c r="F66" s="60">
        <v>2.06</v>
      </c>
      <c r="G66" s="60">
        <f t="shared" si="0"/>
        <v>2250316.5499999998</v>
      </c>
    </row>
    <row r="67" spans="2:7" x14ac:dyDescent="0.25">
      <c r="B67" s="79">
        <v>1.1500000000000001</v>
      </c>
      <c r="C67" s="87" t="s">
        <v>290</v>
      </c>
      <c r="D67" s="78" t="s">
        <v>12</v>
      </c>
      <c r="E67" s="60">
        <v>25925.82</v>
      </c>
      <c r="F67" s="60">
        <v>15.51</v>
      </c>
      <c r="G67" s="60">
        <f t="shared" si="0"/>
        <v>402109.47</v>
      </c>
    </row>
    <row r="68" spans="2:7" x14ac:dyDescent="0.25">
      <c r="B68" s="92">
        <v>2</v>
      </c>
      <c r="C68" s="93" t="s">
        <v>291</v>
      </c>
      <c r="D68" s="94"/>
      <c r="E68" s="95"/>
      <c r="F68" s="60"/>
      <c r="G68" s="60"/>
    </row>
    <row r="69" spans="2:7" x14ac:dyDescent="0.25">
      <c r="B69" s="80">
        <v>2.0099999999999998</v>
      </c>
      <c r="C69" s="88" t="s">
        <v>292</v>
      </c>
      <c r="D69" s="81"/>
      <c r="E69" s="84"/>
      <c r="F69" s="60"/>
      <c r="G69" s="60"/>
    </row>
    <row r="70" spans="2:7" x14ac:dyDescent="0.25">
      <c r="B70" s="83">
        <v>2.0101</v>
      </c>
      <c r="C70" s="86" t="s">
        <v>271</v>
      </c>
      <c r="D70" s="78" t="s">
        <v>12</v>
      </c>
      <c r="E70" s="60">
        <v>63425.311929999974</v>
      </c>
      <c r="F70" s="60">
        <v>3.72</v>
      </c>
      <c r="G70" s="60">
        <f t="shared" si="0"/>
        <v>235942.16</v>
      </c>
    </row>
    <row r="71" spans="2:7" x14ac:dyDescent="0.25">
      <c r="B71" s="83">
        <v>2.0102000000000002</v>
      </c>
      <c r="C71" s="86" t="s">
        <v>272</v>
      </c>
      <c r="D71" s="78" t="s">
        <v>268</v>
      </c>
      <c r="E71" s="60">
        <v>14570.66</v>
      </c>
      <c r="F71" s="60">
        <v>5.86</v>
      </c>
      <c r="G71" s="60">
        <f t="shared" si="0"/>
        <v>85384.07</v>
      </c>
    </row>
    <row r="72" spans="2:7" x14ac:dyDescent="0.25">
      <c r="B72" s="83">
        <v>2.0103000000000004</v>
      </c>
      <c r="C72" s="86" t="s">
        <v>273</v>
      </c>
      <c r="D72" s="78" t="s">
        <v>268</v>
      </c>
      <c r="E72" s="60">
        <v>149920.29</v>
      </c>
      <c r="F72" s="60">
        <v>2.06</v>
      </c>
      <c r="G72" s="60">
        <f t="shared" si="0"/>
        <v>308835.8</v>
      </c>
    </row>
    <row r="73" spans="2:7" x14ac:dyDescent="0.25">
      <c r="B73" s="83">
        <v>2.0104000000000006</v>
      </c>
      <c r="C73" s="86" t="s">
        <v>293</v>
      </c>
      <c r="D73" s="78" t="s">
        <v>19</v>
      </c>
      <c r="E73" s="60">
        <v>136738.08000000005</v>
      </c>
      <c r="F73" s="60">
        <v>7.52</v>
      </c>
      <c r="G73" s="60">
        <f t="shared" si="0"/>
        <v>1028270.36</v>
      </c>
    </row>
    <row r="74" spans="2:7" x14ac:dyDescent="0.25">
      <c r="B74" s="83">
        <v>2.0105000000000008</v>
      </c>
      <c r="C74" s="86" t="s">
        <v>294</v>
      </c>
      <c r="D74" s="78" t="s">
        <v>19</v>
      </c>
      <c r="E74" s="60">
        <v>92149.130000000019</v>
      </c>
      <c r="F74" s="60">
        <v>9.52</v>
      </c>
      <c r="G74" s="60">
        <f t="shared" si="0"/>
        <v>877259.72</v>
      </c>
    </row>
    <row r="75" spans="2:7" x14ac:dyDescent="0.25">
      <c r="B75" s="83">
        <v>2.0106000000000011</v>
      </c>
      <c r="C75" s="161" t="s">
        <v>397</v>
      </c>
      <c r="D75" s="177" t="s">
        <v>12</v>
      </c>
      <c r="E75" s="60">
        <v>76518.615140000009</v>
      </c>
      <c r="F75" s="60">
        <v>17.079999999999998</v>
      </c>
      <c r="G75" s="60">
        <f t="shared" si="0"/>
        <v>1306937.95</v>
      </c>
    </row>
    <row r="76" spans="2:7" x14ac:dyDescent="0.25">
      <c r="B76" s="83">
        <v>2.0107000000000013</v>
      </c>
      <c r="C76" s="161" t="s">
        <v>269</v>
      </c>
      <c r="D76" s="177" t="s">
        <v>268</v>
      </c>
      <c r="E76" s="60">
        <v>34084.17</v>
      </c>
      <c r="F76" s="60">
        <v>5.86</v>
      </c>
      <c r="G76" s="60">
        <f t="shared" si="0"/>
        <v>199733.24</v>
      </c>
    </row>
    <row r="77" spans="2:7" x14ac:dyDescent="0.25">
      <c r="B77" s="83">
        <v>2.0108000000000015</v>
      </c>
      <c r="C77" s="161" t="s">
        <v>270</v>
      </c>
      <c r="D77" s="177" t="s">
        <v>268</v>
      </c>
      <c r="E77" s="60">
        <v>443029.22</v>
      </c>
      <c r="F77" s="60">
        <v>2.06</v>
      </c>
      <c r="G77" s="60">
        <f t="shared" si="0"/>
        <v>912640.19</v>
      </c>
    </row>
    <row r="78" spans="2:7" x14ac:dyDescent="0.25">
      <c r="B78" s="83">
        <v>2.0109000000000017</v>
      </c>
      <c r="C78" s="161" t="s">
        <v>296</v>
      </c>
      <c r="D78" s="177" t="s">
        <v>12</v>
      </c>
      <c r="E78" s="60">
        <v>222937.86</v>
      </c>
      <c r="F78" s="60">
        <v>4.7</v>
      </c>
      <c r="G78" s="60">
        <f t="shared" si="0"/>
        <v>1047807.94</v>
      </c>
    </row>
    <row r="79" spans="2:7" x14ac:dyDescent="0.25">
      <c r="B79" s="83">
        <v>2.0110000000000019</v>
      </c>
      <c r="C79" s="161" t="s">
        <v>297</v>
      </c>
      <c r="D79" s="177" t="s">
        <v>19</v>
      </c>
      <c r="E79" s="60">
        <v>140317.57</v>
      </c>
      <c r="F79" s="60">
        <v>16.98</v>
      </c>
      <c r="G79" s="60">
        <f t="shared" si="0"/>
        <v>2382592.34</v>
      </c>
    </row>
    <row r="80" spans="2:7" x14ac:dyDescent="0.25">
      <c r="B80" s="83">
        <v>2.0111000000000021</v>
      </c>
      <c r="C80" s="161" t="s">
        <v>298</v>
      </c>
      <c r="D80" s="177" t="s">
        <v>19</v>
      </c>
      <c r="E80" s="60">
        <v>26034.539999999986</v>
      </c>
      <c r="F80" s="60">
        <v>5.37</v>
      </c>
      <c r="G80" s="60">
        <f t="shared" si="0"/>
        <v>139805.48000000001</v>
      </c>
    </row>
    <row r="81" spans="2:7" x14ac:dyDescent="0.25">
      <c r="B81" s="83">
        <v>2.0112000000000023</v>
      </c>
      <c r="C81" s="161" t="s">
        <v>299</v>
      </c>
      <c r="D81" s="177" t="s">
        <v>12</v>
      </c>
      <c r="E81" s="60">
        <v>131938.56637000002</v>
      </c>
      <c r="F81" s="60">
        <v>5.56</v>
      </c>
      <c r="G81" s="60">
        <f t="shared" si="0"/>
        <v>733578.43</v>
      </c>
    </row>
    <row r="82" spans="2:7" x14ac:dyDescent="0.25">
      <c r="B82" s="83">
        <v>2.0113000000000025</v>
      </c>
      <c r="C82" s="161" t="s">
        <v>300</v>
      </c>
      <c r="D82" s="177" t="s">
        <v>12</v>
      </c>
      <c r="E82" s="60">
        <v>85236.482539999997</v>
      </c>
      <c r="F82" s="60">
        <v>11.54</v>
      </c>
      <c r="G82" s="60">
        <f t="shared" ref="G82:G145" si="1">+ROUND(E82*F82,2)</f>
        <v>983629.01</v>
      </c>
    </row>
    <row r="83" spans="2:7" x14ac:dyDescent="0.25">
      <c r="B83" s="83">
        <v>2.0114000000000027</v>
      </c>
      <c r="C83" s="161" t="s">
        <v>301</v>
      </c>
      <c r="D83" s="177" t="s">
        <v>12</v>
      </c>
      <c r="E83" s="60">
        <v>906.28499999999985</v>
      </c>
      <c r="F83" s="60">
        <v>8.07</v>
      </c>
      <c r="G83" s="60">
        <f t="shared" si="1"/>
        <v>7313.72</v>
      </c>
    </row>
    <row r="84" spans="2:7" x14ac:dyDescent="0.25">
      <c r="B84" s="83">
        <v>2.011500000000003</v>
      </c>
      <c r="C84" s="161" t="s">
        <v>266</v>
      </c>
      <c r="D84" s="177" t="s">
        <v>19</v>
      </c>
      <c r="E84" s="60">
        <v>166352.10999999999</v>
      </c>
      <c r="F84" s="60">
        <v>13.65</v>
      </c>
      <c r="G84" s="60">
        <f t="shared" si="1"/>
        <v>2270706.2999999998</v>
      </c>
    </row>
    <row r="85" spans="2:7" x14ac:dyDescent="0.25">
      <c r="B85" s="83">
        <v>2.0116000000000032</v>
      </c>
      <c r="C85" s="161" t="s">
        <v>267</v>
      </c>
      <c r="D85" s="177" t="s">
        <v>268</v>
      </c>
      <c r="E85" s="60">
        <v>69046.77</v>
      </c>
      <c r="F85" s="60">
        <v>5.86</v>
      </c>
      <c r="G85" s="60">
        <f t="shared" si="1"/>
        <v>404614.07</v>
      </c>
    </row>
    <row r="86" spans="2:7" x14ac:dyDescent="0.25">
      <c r="B86" s="83">
        <v>2.0117000000000034</v>
      </c>
      <c r="C86" s="161" t="s">
        <v>302</v>
      </c>
      <c r="D86" s="177" t="s">
        <v>268</v>
      </c>
      <c r="E86" s="60">
        <v>25975.31</v>
      </c>
      <c r="F86" s="60">
        <v>2.06</v>
      </c>
      <c r="G86" s="60">
        <f t="shared" si="1"/>
        <v>53509.14</v>
      </c>
    </row>
    <row r="87" spans="2:7" x14ac:dyDescent="0.25">
      <c r="B87" s="80">
        <v>2.0199999999999996</v>
      </c>
      <c r="C87" s="179" t="s">
        <v>303</v>
      </c>
      <c r="D87" s="180"/>
      <c r="E87" s="84"/>
      <c r="F87" s="60"/>
      <c r="G87" s="60"/>
    </row>
    <row r="88" spans="2:7" x14ac:dyDescent="0.25">
      <c r="B88" s="83">
        <v>2.0200999999999998</v>
      </c>
      <c r="C88" s="161" t="s">
        <v>304</v>
      </c>
      <c r="D88" s="177" t="s">
        <v>268</v>
      </c>
      <c r="E88" s="60">
        <v>131256.97999999998</v>
      </c>
      <c r="F88" s="60">
        <v>8.4</v>
      </c>
      <c r="G88" s="60">
        <f t="shared" si="1"/>
        <v>1102558.6299999999</v>
      </c>
    </row>
    <row r="89" spans="2:7" x14ac:dyDescent="0.25">
      <c r="B89" s="83">
        <v>2.0202</v>
      </c>
      <c r="C89" s="161" t="s">
        <v>305</v>
      </c>
      <c r="D89" s="177" t="s">
        <v>268</v>
      </c>
      <c r="E89" s="60">
        <v>320216.27</v>
      </c>
      <c r="F89" s="60">
        <v>2.63</v>
      </c>
      <c r="G89" s="60">
        <f t="shared" si="1"/>
        <v>842168.79</v>
      </c>
    </row>
    <row r="90" spans="2:7" x14ac:dyDescent="0.25">
      <c r="B90" s="83">
        <v>2.0203000000000002</v>
      </c>
      <c r="C90" s="161" t="s">
        <v>306</v>
      </c>
      <c r="D90" s="177" t="s">
        <v>19</v>
      </c>
      <c r="E90" s="60">
        <v>69733.359999999986</v>
      </c>
      <c r="F90" s="181">
        <v>41.64</v>
      </c>
      <c r="G90" s="60">
        <f t="shared" si="1"/>
        <v>2903697.11</v>
      </c>
    </row>
    <row r="91" spans="2:7" x14ac:dyDescent="0.25">
      <c r="B91" s="83">
        <v>2.0204000000000004</v>
      </c>
      <c r="C91" s="86" t="s">
        <v>307</v>
      </c>
      <c r="D91" s="78" t="s">
        <v>19</v>
      </c>
      <c r="E91" s="60">
        <v>92130.87000000001</v>
      </c>
      <c r="F91" s="60">
        <v>20.16</v>
      </c>
      <c r="G91" s="60">
        <f t="shared" si="1"/>
        <v>1857358.34</v>
      </c>
    </row>
    <row r="92" spans="2:7" x14ac:dyDescent="0.25">
      <c r="B92" s="80">
        <v>2.0299999999999994</v>
      </c>
      <c r="C92" s="88" t="s">
        <v>308</v>
      </c>
      <c r="D92" s="81"/>
      <c r="E92" s="84"/>
      <c r="F92" s="60"/>
      <c r="G92" s="60"/>
    </row>
    <row r="93" spans="2:7" x14ac:dyDescent="0.25">
      <c r="B93" s="83">
        <v>2.0300999999999996</v>
      </c>
      <c r="C93" s="86" t="s">
        <v>309</v>
      </c>
      <c r="D93" s="78" t="s">
        <v>19</v>
      </c>
      <c r="E93" s="60">
        <v>20969.068159999995</v>
      </c>
      <c r="F93" s="60">
        <v>26.88</v>
      </c>
      <c r="G93" s="60">
        <f t="shared" si="1"/>
        <v>563648.55000000005</v>
      </c>
    </row>
    <row r="94" spans="2:7" x14ac:dyDescent="0.25">
      <c r="B94" s="83">
        <v>2.0301999999999998</v>
      </c>
      <c r="C94" s="86" t="s">
        <v>310</v>
      </c>
      <c r="D94" s="78" t="s">
        <v>19</v>
      </c>
      <c r="E94" s="60">
        <v>14489.347712000035</v>
      </c>
      <c r="F94" s="60">
        <v>26.88</v>
      </c>
      <c r="G94" s="60">
        <f t="shared" si="1"/>
        <v>389473.67</v>
      </c>
    </row>
    <row r="95" spans="2:7" x14ac:dyDescent="0.25">
      <c r="B95" s="83">
        <v>2.0303</v>
      </c>
      <c r="C95" s="86" t="s">
        <v>311</v>
      </c>
      <c r="D95" s="78" t="s">
        <v>268</v>
      </c>
      <c r="E95" s="60">
        <v>5702.15</v>
      </c>
      <c r="F95" s="60">
        <v>8.4</v>
      </c>
      <c r="G95" s="60">
        <f t="shared" si="1"/>
        <v>47898.06</v>
      </c>
    </row>
    <row r="96" spans="2:7" x14ac:dyDescent="0.25">
      <c r="B96" s="83">
        <v>2.0304000000000002</v>
      </c>
      <c r="C96" s="86" t="s">
        <v>312</v>
      </c>
      <c r="D96" s="78" t="s">
        <v>268</v>
      </c>
      <c r="E96" s="60">
        <v>71709.61</v>
      </c>
      <c r="F96" s="60">
        <v>2.63</v>
      </c>
      <c r="G96" s="60">
        <f t="shared" si="1"/>
        <v>188596.27</v>
      </c>
    </row>
    <row r="97" spans="2:14" x14ac:dyDescent="0.25">
      <c r="B97" s="80">
        <v>2.0399999999999991</v>
      </c>
      <c r="C97" s="88" t="s">
        <v>313</v>
      </c>
      <c r="D97" s="89"/>
      <c r="E97" s="90"/>
      <c r="F97" s="60"/>
      <c r="G97" s="60"/>
    </row>
    <row r="98" spans="2:14" x14ac:dyDescent="0.25">
      <c r="B98" s="91">
        <v>2.0400999999999994</v>
      </c>
      <c r="C98" s="86" t="s">
        <v>314</v>
      </c>
      <c r="D98" s="89" t="s">
        <v>12</v>
      </c>
      <c r="E98" s="60">
        <v>1281.2</v>
      </c>
      <c r="F98" s="60">
        <v>56.11</v>
      </c>
      <c r="G98" s="60">
        <f t="shared" si="1"/>
        <v>71888.13</v>
      </c>
    </row>
    <row r="99" spans="2:14" x14ac:dyDescent="0.25">
      <c r="B99" s="91">
        <v>2.0401999999999996</v>
      </c>
      <c r="C99" s="86" t="s">
        <v>315</v>
      </c>
      <c r="D99" s="89" t="s">
        <v>12</v>
      </c>
      <c r="E99" s="60">
        <v>2897.38</v>
      </c>
      <c r="F99" s="60">
        <v>84.52</v>
      </c>
      <c r="G99" s="60">
        <f t="shared" si="1"/>
        <v>244886.56</v>
      </c>
    </row>
    <row r="100" spans="2:14" x14ac:dyDescent="0.25">
      <c r="B100" s="91">
        <v>2.0402999999999998</v>
      </c>
      <c r="C100" s="86" t="s">
        <v>316</v>
      </c>
      <c r="D100" s="89" t="s">
        <v>68</v>
      </c>
      <c r="E100" s="60">
        <v>115595.65714285713</v>
      </c>
      <c r="F100" s="60">
        <v>7.71</v>
      </c>
      <c r="G100" s="60">
        <f t="shared" si="1"/>
        <v>891242.52</v>
      </c>
    </row>
    <row r="101" spans="2:14" x14ac:dyDescent="0.25">
      <c r="B101" s="91">
        <v>2.0404</v>
      </c>
      <c r="C101" s="86" t="s">
        <v>317</v>
      </c>
      <c r="D101" s="89" t="s">
        <v>19</v>
      </c>
      <c r="E101" s="60">
        <v>1340.29</v>
      </c>
      <c r="F101" s="60">
        <v>605.44000000000005</v>
      </c>
      <c r="G101" s="60">
        <f t="shared" si="1"/>
        <v>811465.18</v>
      </c>
    </row>
    <row r="102" spans="2:14" x14ac:dyDescent="0.25">
      <c r="B102" s="91">
        <v>2.0405000000000002</v>
      </c>
      <c r="C102" s="86" t="s">
        <v>405</v>
      </c>
      <c r="D102" s="89" t="s">
        <v>19</v>
      </c>
      <c r="E102" s="60">
        <v>2543.9800000000005</v>
      </c>
      <c r="F102" s="60">
        <v>237.45</v>
      </c>
      <c r="G102" s="60">
        <f t="shared" si="1"/>
        <v>604068.05000000005</v>
      </c>
    </row>
    <row r="103" spans="2:14" x14ac:dyDescent="0.25">
      <c r="B103" s="91">
        <v>2.0406000000000004</v>
      </c>
      <c r="C103" s="86" t="s">
        <v>318</v>
      </c>
      <c r="D103" s="89" t="s">
        <v>268</v>
      </c>
      <c r="E103" s="60">
        <v>1963.81</v>
      </c>
      <c r="F103" s="60">
        <v>5.36</v>
      </c>
      <c r="G103" s="60">
        <f t="shared" si="1"/>
        <v>10526.02</v>
      </c>
      <c r="I103">
        <v>8</v>
      </c>
      <c r="J103" s="168">
        <v>1</v>
      </c>
      <c r="K103">
        <f>+J103*I103*F103</f>
        <v>42.88</v>
      </c>
      <c r="M103">
        <v>480</v>
      </c>
      <c r="N103">
        <f>+M103-K103</f>
        <v>437.12</v>
      </c>
    </row>
    <row r="104" spans="2:14" x14ac:dyDescent="0.25">
      <c r="B104" s="91">
        <v>2.0407000000000006</v>
      </c>
      <c r="C104" s="161" t="s">
        <v>319</v>
      </c>
      <c r="D104" s="182" t="s">
        <v>268</v>
      </c>
      <c r="E104" s="60">
        <v>164262.94</v>
      </c>
      <c r="F104" s="60">
        <v>2.1</v>
      </c>
      <c r="G104" s="60">
        <f t="shared" si="1"/>
        <v>344952.17</v>
      </c>
      <c r="I104">
        <v>8</v>
      </c>
      <c r="J104" s="169">
        <v>39</v>
      </c>
      <c r="K104">
        <f>+J104*I104*F104</f>
        <v>655.20000000000005</v>
      </c>
      <c r="N104">
        <f>+N103/F104</f>
        <v>208.15238095238095</v>
      </c>
    </row>
    <row r="105" spans="2:14" x14ac:dyDescent="0.25">
      <c r="B105" s="91">
        <v>2.0408000000000008</v>
      </c>
      <c r="C105" s="161" t="s">
        <v>320</v>
      </c>
      <c r="D105" s="182" t="s">
        <v>93</v>
      </c>
      <c r="E105" s="60">
        <v>201.15</v>
      </c>
      <c r="F105" s="60">
        <v>24.96</v>
      </c>
      <c r="G105" s="60">
        <f t="shared" si="1"/>
        <v>5020.7</v>
      </c>
      <c r="N105">
        <f>+N104/8</f>
        <v>26.019047619047619</v>
      </c>
    </row>
    <row r="106" spans="2:14" x14ac:dyDescent="0.25">
      <c r="B106" s="80">
        <v>2.0499999999999989</v>
      </c>
      <c r="C106" s="179" t="s">
        <v>321</v>
      </c>
      <c r="D106" s="180"/>
      <c r="E106" s="84"/>
      <c r="F106" s="60"/>
      <c r="G106" s="60"/>
    </row>
    <row r="107" spans="2:14" x14ac:dyDescent="0.25">
      <c r="B107" s="83">
        <v>2.0500999999999991</v>
      </c>
      <c r="C107" s="161" t="s">
        <v>406</v>
      </c>
      <c r="D107" s="177" t="s">
        <v>322</v>
      </c>
      <c r="E107" s="60">
        <v>47</v>
      </c>
      <c r="F107" s="60">
        <v>882.69</v>
      </c>
      <c r="G107" s="60">
        <f t="shared" si="1"/>
        <v>41486.43</v>
      </c>
    </row>
    <row r="108" spans="2:14" x14ac:dyDescent="0.25">
      <c r="B108" s="83">
        <v>2.0501999999999994</v>
      </c>
      <c r="C108" s="161" t="s">
        <v>407</v>
      </c>
      <c r="D108" s="177" t="s">
        <v>322</v>
      </c>
      <c r="E108" s="60">
        <v>24</v>
      </c>
      <c r="F108" s="60">
        <v>1265.49</v>
      </c>
      <c r="G108" s="60">
        <f t="shared" si="1"/>
        <v>30371.759999999998</v>
      </c>
    </row>
    <row r="109" spans="2:14" x14ac:dyDescent="0.25">
      <c r="B109" s="83">
        <v>2.0502999999999996</v>
      </c>
      <c r="C109" s="161" t="s">
        <v>323</v>
      </c>
      <c r="D109" s="177" t="s">
        <v>322</v>
      </c>
      <c r="E109" s="60">
        <v>137</v>
      </c>
      <c r="F109" s="60">
        <v>981.89</v>
      </c>
      <c r="G109" s="60">
        <f t="shared" si="1"/>
        <v>134518.93</v>
      </c>
    </row>
    <row r="110" spans="2:14" x14ac:dyDescent="0.25">
      <c r="B110" s="83">
        <v>2.0503999999999998</v>
      </c>
      <c r="C110" s="86" t="s">
        <v>408</v>
      </c>
      <c r="D110" s="78" t="s">
        <v>322</v>
      </c>
      <c r="E110" s="60">
        <v>24</v>
      </c>
      <c r="F110" s="60">
        <v>736.97</v>
      </c>
      <c r="G110" s="60">
        <f t="shared" si="1"/>
        <v>17687.28</v>
      </c>
    </row>
    <row r="111" spans="2:14" x14ac:dyDescent="0.25">
      <c r="B111" s="83">
        <v>2.0505</v>
      </c>
      <c r="C111" s="86" t="s">
        <v>324</v>
      </c>
      <c r="D111" s="78" t="s">
        <v>268</v>
      </c>
      <c r="E111" s="60">
        <v>930.84999999999991</v>
      </c>
      <c r="F111" s="60">
        <v>8.4</v>
      </c>
      <c r="G111" s="60">
        <f t="shared" si="1"/>
        <v>7819.14</v>
      </c>
    </row>
    <row r="112" spans="2:14" x14ac:dyDescent="0.25">
      <c r="B112" s="83">
        <v>2.0506000000000002</v>
      </c>
      <c r="C112" s="86" t="s">
        <v>325</v>
      </c>
      <c r="D112" s="78" t="s">
        <v>268</v>
      </c>
      <c r="E112" s="60">
        <v>1039.21</v>
      </c>
      <c r="F112" s="60">
        <v>2.63</v>
      </c>
      <c r="G112" s="60">
        <f t="shared" si="1"/>
        <v>2733.12</v>
      </c>
    </row>
    <row r="113" spans="2:7" x14ac:dyDescent="0.25">
      <c r="B113" s="92">
        <v>3</v>
      </c>
      <c r="C113" s="93" t="s">
        <v>326</v>
      </c>
      <c r="D113" s="94"/>
      <c r="E113" s="95"/>
      <c r="F113" s="60"/>
      <c r="G113" s="60"/>
    </row>
    <row r="114" spans="2:7" x14ac:dyDescent="0.25">
      <c r="B114" s="80">
        <v>3.01</v>
      </c>
      <c r="C114" s="88" t="s">
        <v>327</v>
      </c>
      <c r="D114" s="81"/>
      <c r="E114" s="82"/>
      <c r="F114" s="60"/>
      <c r="G114" s="60"/>
    </row>
    <row r="115" spans="2:7" x14ac:dyDescent="0.25">
      <c r="B115" s="83">
        <v>3.0101</v>
      </c>
      <c r="C115" s="86" t="s">
        <v>271</v>
      </c>
      <c r="D115" s="78" t="s">
        <v>12</v>
      </c>
      <c r="E115" s="60">
        <v>70851.007400000002</v>
      </c>
      <c r="F115" s="60">
        <v>3.72</v>
      </c>
      <c r="G115" s="60">
        <f t="shared" si="1"/>
        <v>263565.75</v>
      </c>
    </row>
    <row r="116" spans="2:7" x14ac:dyDescent="0.25">
      <c r="B116" s="83">
        <v>3.0102000000000002</v>
      </c>
      <c r="C116" s="86" t="s">
        <v>272</v>
      </c>
      <c r="D116" s="78" t="s">
        <v>268</v>
      </c>
      <c r="E116" s="60">
        <v>21912.84</v>
      </c>
      <c r="F116" s="60">
        <v>5.86</v>
      </c>
      <c r="G116" s="60">
        <f t="shared" si="1"/>
        <v>128409.24</v>
      </c>
    </row>
    <row r="117" spans="2:7" x14ac:dyDescent="0.25">
      <c r="B117" s="83">
        <v>3.0103000000000004</v>
      </c>
      <c r="C117" s="86" t="s">
        <v>273</v>
      </c>
      <c r="D117" s="78" t="s">
        <v>268</v>
      </c>
      <c r="E117" s="60">
        <v>157247.82999999999</v>
      </c>
      <c r="F117" s="60">
        <v>2.06</v>
      </c>
      <c r="G117" s="60">
        <f t="shared" si="1"/>
        <v>323930.53000000003</v>
      </c>
    </row>
    <row r="118" spans="2:7" x14ac:dyDescent="0.25">
      <c r="B118" s="83">
        <v>3.0104000000000006</v>
      </c>
      <c r="C118" s="86" t="s">
        <v>293</v>
      </c>
      <c r="D118" s="78" t="s">
        <v>19</v>
      </c>
      <c r="E118" s="60">
        <v>227190.8299999999</v>
      </c>
      <c r="F118" s="60">
        <v>7.52</v>
      </c>
      <c r="G118" s="60">
        <f t="shared" si="1"/>
        <v>1708475.04</v>
      </c>
    </row>
    <row r="119" spans="2:7" x14ac:dyDescent="0.25">
      <c r="B119" s="83">
        <v>3.0105000000000008</v>
      </c>
      <c r="C119" s="86" t="s">
        <v>294</v>
      </c>
      <c r="D119" s="78" t="s">
        <v>19</v>
      </c>
      <c r="E119" s="60">
        <v>97688.829999999944</v>
      </c>
      <c r="F119" s="60">
        <v>9.52</v>
      </c>
      <c r="G119" s="60">
        <f t="shared" si="1"/>
        <v>929997.66</v>
      </c>
    </row>
    <row r="120" spans="2:7" x14ac:dyDescent="0.25">
      <c r="B120" s="83">
        <v>3.0106000000000011</v>
      </c>
      <c r="C120" s="86" t="s">
        <v>397</v>
      </c>
      <c r="D120" s="78" t="s">
        <v>12</v>
      </c>
      <c r="E120" s="60">
        <v>97689.016249999986</v>
      </c>
      <c r="F120" s="60">
        <v>17.079999999999998</v>
      </c>
      <c r="G120" s="60">
        <f t="shared" si="1"/>
        <v>1668528.4</v>
      </c>
    </row>
    <row r="121" spans="2:7" x14ac:dyDescent="0.25">
      <c r="B121" s="83">
        <v>3.0107000000000013</v>
      </c>
      <c r="C121" s="86" t="s">
        <v>269</v>
      </c>
      <c r="D121" s="78" t="s">
        <v>268</v>
      </c>
      <c r="E121" s="60">
        <v>29239.34</v>
      </c>
      <c r="F121" s="60">
        <v>5.86</v>
      </c>
      <c r="G121" s="60">
        <f t="shared" si="1"/>
        <v>171342.53</v>
      </c>
    </row>
    <row r="122" spans="2:7" x14ac:dyDescent="0.25">
      <c r="B122" s="83">
        <v>3.0108000000000015</v>
      </c>
      <c r="C122" s="86" t="s">
        <v>270</v>
      </c>
      <c r="D122" s="78" t="s">
        <v>268</v>
      </c>
      <c r="E122" s="60">
        <v>240936.26</v>
      </c>
      <c r="F122" s="60">
        <v>2.06</v>
      </c>
      <c r="G122" s="60">
        <f t="shared" si="1"/>
        <v>496328.7</v>
      </c>
    </row>
    <row r="123" spans="2:7" x14ac:dyDescent="0.25">
      <c r="B123" s="83">
        <v>3.0109000000000017</v>
      </c>
      <c r="C123" s="86" t="s">
        <v>296</v>
      </c>
      <c r="D123" s="78" t="s">
        <v>12</v>
      </c>
      <c r="E123" s="60">
        <v>286477.17</v>
      </c>
      <c r="F123" s="60">
        <v>4.7</v>
      </c>
      <c r="G123" s="60">
        <f t="shared" si="1"/>
        <v>1346442.7</v>
      </c>
    </row>
    <row r="124" spans="2:7" x14ac:dyDescent="0.25">
      <c r="B124" s="83">
        <v>3.0110000000000019</v>
      </c>
      <c r="C124" s="86" t="s">
        <v>297</v>
      </c>
      <c r="D124" s="78" t="s">
        <v>19</v>
      </c>
      <c r="E124" s="60">
        <v>243873.21999999991</v>
      </c>
      <c r="F124" s="60">
        <v>16.98</v>
      </c>
      <c r="G124" s="60">
        <f t="shared" si="1"/>
        <v>4140967.28</v>
      </c>
    </row>
    <row r="125" spans="2:7" x14ac:dyDescent="0.25">
      <c r="B125" s="83">
        <v>3.0111000000000021</v>
      </c>
      <c r="C125" s="86" t="s">
        <v>298</v>
      </c>
      <c r="D125" s="78" t="s">
        <v>19</v>
      </c>
      <c r="E125" s="60">
        <v>49511.250000000022</v>
      </c>
      <c r="F125" s="60">
        <v>5.37</v>
      </c>
      <c r="G125" s="60">
        <f t="shared" si="1"/>
        <v>265875.40999999997</v>
      </c>
    </row>
    <row r="126" spans="2:7" x14ac:dyDescent="0.25">
      <c r="B126" s="83">
        <v>3.0112000000000023</v>
      </c>
      <c r="C126" s="86" t="s">
        <v>299</v>
      </c>
      <c r="D126" s="78" t="s">
        <v>12</v>
      </c>
      <c r="E126" s="60">
        <v>157727.34226000009</v>
      </c>
      <c r="F126" s="60">
        <v>5.56</v>
      </c>
      <c r="G126" s="60">
        <f t="shared" si="1"/>
        <v>876964.02</v>
      </c>
    </row>
    <row r="127" spans="2:7" x14ac:dyDescent="0.25">
      <c r="B127" s="83">
        <v>3.0113000000000025</v>
      </c>
      <c r="C127" s="86" t="s">
        <v>300</v>
      </c>
      <c r="D127" s="78" t="s">
        <v>12</v>
      </c>
      <c r="E127" s="60">
        <v>107839.81384999996</v>
      </c>
      <c r="F127" s="60">
        <v>11.54</v>
      </c>
      <c r="G127" s="60">
        <f t="shared" si="1"/>
        <v>1244471.45</v>
      </c>
    </row>
    <row r="128" spans="2:7" x14ac:dyDescent="0.25">
      <c r="B128" s="83">
        <v>3.0114000000000027</v>
      </c>
      <c r="C128" s="86" t="s">
        <v>266</v>
      </c>
      <c r="D128" s="78" t="s">
        <v>19</v>
      </c>
      <c r="E128" s="60">
        <v>293384.46999999997</v>
      </c>
      <c r="F128" s="60">
        <v>13.65</v>
      </c>
      <c r="G128" s="60">
        <f t="shared" si="1"/>
        <v>4004698.02</v>
      </c>
    </row>
    <row r="129" spans="2:7" x14ac:dyDescent="0.25">
      <c r="B129" s="83">
        <v>3.011500000000003</v>
      </c>
      <c r="C129" s="86" t="s">
        <v>267</v>
      </c>
      <c r="D129" s="78" t="s">
        <v>268</v>
      </c>
      <c r="E129" s="60">
        <v>126599.41</v>
      </c>
      <c r="F129" s="60">
        <v>5.86</v>
      </c>
      <c r="G129" s="60">
        <f t="shared" si="1"/>
        <v>741872.54</v>
      </c>
    </row>
    <row r="130" spans="2:7" x14ac:dyDescent="0.25">
      <c r="B130" s="83">
        <v>3.0116000000000032</v>
      </c>
      <c r="C130" s="86" t="s">
        <v>302</v>
      </c>
      <c r="D130" s="78" t="s">
        <v>268</v>
      </c>
      <c r="E130" s="60">
        <v>62534.61</v>
      </c>
      <c r="F130" s="60">
        <v>2.06</v>
      </c>
      <c r="G130" s="60">
        <f t="shared" si="1"/>
        <v>128821.3</v>
      </c>
    </row>
    <row r="131" spans="2:7" x14ac:dyDescent="0.25">
      <c r="B131" s="80">
        <v>3.0199999999999996</v>
      </c>
      <c r="C131" s="88" t="s">
        <v>328</v>
      </c>
      <c r="D131" s="81"/>
      <c r="E131" s="82"/>
      <c r="F131" s="60"/>
      <c r="G131" s="60"/>
    </row>
    <row r="132" spans="2:7" x14ac:dyDescent="0.25">
      <c r="B132" s="83">
        <v>3.0200999999999998</v>
      </c>
      <c r="C132" s="86" t="s">
        <v>304</v>
      </c>
      <c r="D132" s="78" t="s">
        <v>268</v>
      </c>
      <c r="E132" s="60">
        <v>168942.69</v>
      </c>
      <c r="F132" s="60">
        <v>8.4</v>
      </c>
      <c r="G132" s="60">
        <f t="shared" si="1"/>
        <v>1419118.6</v>
      </c>
    </row>
    <row r="133" spans="2:7" x14ac:dyDescent="0.25">
      <c r="B133" s="83">
        <v>3.0202</v>
      </c>
      <c r="C133" s="86" t="s">
        <v>305</v>
      </c>
      <c r="D133" s="78" t="s">
        <v>268</v>
      </c>
      <c r="E133" s="60">
        <v>1888893.64</v>
      </c>
      <c r="F133" s="60">
        <v>2.63</v>
      </c>
      <c r="G133" s="60">
        <f t="shared" si="1"/>
        <v>4967790.2699999996</v>
      </c>
    </row>
    <row r="134" spans="2:7" x14ac:dyDescent="0.25">
      <c r="B134" s="83">
        <v>3.0203000000000002</v>
      </c>
      <c r="C134" s="86" t="s">
        <v>306</v>
      </c>
      <c r="D134" s="78" t="s">
        <v>19</v>
      </c>
      <c r="E134" s="60">
        <v>112768.60000000003</v>
      </c>
      <c r="F134" s="181">
        <v>41.64</v>
      </c>
      <c r="G134" s="60">
        <f t="shared" si="1"/>
        <v>4695684.5</v>
      </c>
    </row>
    <row r="135" spans="2:7" x14ac:dyDescent="0.25">
      <c r="B135" s="83">
        <v>3.0204000000000004</v>
      </c>
      <c r="C135" s="86" t="s">
        <v>307</v>
      </c>
      <c r="D135" s="78" t="s">
        <v>19</v>
      </c>
      <c r="E135" s="60">
        <v>97688.829999999944</v>
      </c>
      <c r="F135" s="60">
        <v>20.16</v>
      </c>
      <c r="G135" s="60">
        <f t="shared" si="1"/>
        <v>1969406.81</v>
      </c>
    </row>
    <row r="136" spans="2:7" x14ac:dyDescent="0.25">
      <c r="B136" s="80">
        <v>3.0299999999999994</v>
      </c>
      <c r="C136" s="88" t="s">
        <v>329</v>
      </c>
      <c r="D136" s="81"/>
      <c r="E136" s="82"/>
      <c r="F136" s="60"/>
      <c r="G136" s="60"/>
    </row>
    <row r="137" spans="2:7" x14ac:dyDescent="0.25">
      <c r="B137" s="83">
        <v>3.0300999999999996</v>
      </c>
      <c r="C137" s="86" t="s">
        <v>309</v>
      </c>
      <c r="D137" s="78" t="s">
        <v>19</v>
      </c>
      <c r="E137" s="60">
        <v>20181.999899999999</v>
      </c>
      <c r="F137" s="60">
        <v>26.88</v>
      </c>
      <c r="G137" s="60">
        <f t="shared" si="1"/>
        <v>542492.16000000003</v>
      </c>
    </row>
    <row r="138" spans="2:7" x14ac:dyDescent="0.25">
      <c r="B138" s="83">
        <v>3.0301999999999998</v>
      </c>
      <c r="C138" s="86" t="s">
        <v>330</v>
      </c>
      <c r="D138" s="78" t="s">
        <v>19</v>
      </c>
      <c r="E138" s="60">
        <v>6504.003200000001</v>
      </c>
      <c r="F138" s="60">
        <v>30.41</v>
      </c>
      <c r="G138" s="60">
        <f t="shared" si="1"/>
        <v>197786.74</v>
      </c>
    </row>
    <row r="139" spans="2:7" x14ac:dyDescent="0.25">
      <c r="B139" s="83">
        <v>3.0303</v>
      </c>
      <c r="C139" s="86" t="s">
        <v>310</v>
      </c>
      <c r="D139" s="78" t="s">
        <v>19</v>
      </c>
      <c r="E139" s="60">
        <v>18477.102729999951</v>
      </c>
      <c r="F139" s="60">
        <v>26.88</v>
      </c>
      <c r="G139" s="60">
        <f t="shared" si="1"/>
        <v>496664.52</v>
      </c>
    </row>
    <row r="140" spans="2:7" x14ac:dyDescent="0.25">
      <c r="B140" s="83">
        <v>3.0304000000000002</v>
      </c>
      <c r="C140" s="86" t="s">
        <v>311</v>
      </c>
      <c r="D140" s="78" t="s">
        <v>268</v>
      </c>
      <c r="E140" s="60">
        <v>7223.8300000000008</v>
      </c>
      <c r="F140" s="60">
        <v>8.4</v>
      </c>
      <c r="G140" s="60">
        <f t="shared" si="1"/>
        <v>60680.17</v>
      </c>
    </row>
    <row r="141" spans="2:7" x14ac:dyDescent="0.25">
      <c r="B141" s="83">
        <v>3.0305000000000004</v>
      </c>
      <c r="C141" s="86" t="s">
        <v>312</v>
      </c>
      <c r="D141" s="78" t="s">
        <v>268</v>
      </c>
      <c r="E141" s="60">
        <v>52188.5</v>
      </c>
      <c r="F141" s="60">
        <v>2.63</v>
      </c>
      <c r="G141" s="60">
        <f t="shared" si="1"/>
        <v>137255.76</v>
      </c>
    </row>
    <row r="142" spans="2:7" x14ac:dyDescent="0.25">
      <c r="B142" s="80">
        <v>3.0399999999999991</v>
      </c>
      <c r="C142" s="88" t="s">
        <v>321</v>
      </c>
      <c r="D142" s="78"/>
      <c r="E142" s="60"/>
      <c r="F142" s="60"/>
      <c r="G142" s="60"/>
    </row>
    <row r="143" spans="2:7" x14ac:dyDescent="0.25">
      <c r="B143" s="83">
        <v>3.0400999999999994</v>
      </c>
      <c r="C143" s="86" t="s">
        <v>323</v>
      </c>
      <c r="D143" s="78" t="s">
        <v>322</v>
      </c>
      <c r="E143" s="60">
        <v>444</v>
      </c>
      <c r="F143" s="60">
        <v>981.89</v>
      </c>
      <c r="G143" s="60">
        <f t="shared" si="1"/>
        <v>435959.16</v>
      </c>
    </row>
    <row r="144" spans="2:7" x14ac:dyDescent="0.25">
      <c r="B144" s="83">
        <v>3.0401999999999996</v>
      </c>
      <c r="C144" s="86" t="s">
        <v>324</v>
      </c>
      <c r="D144" s="78" t="s">
        <v>268</v>
      </c>
      <c r="E144" s="60">
        <v>1946.28</v>
      </c>
      <c r="F144" s="60">
        <v>8.4</v>
      </c>
      <c r="G144" s="60">
        <f t="shared" si="1"/>
        <v>16348.75</v>
      </c>
    </row>
    <row r="145" spans="2:7" x14ac:dyDescent="0.25">
      <c r="B145" s="83">
        <v>3.0402999999999998</v>
      </c>
      <c r="C145" s="86" t="s">
        <v>325</v>
      </c>
      <c r="D145" s="78" t="s">
        <v>268</v>
      </c>
      <c r="E145" s="60">
        <v>20994.93</v>
      </c>
      <c r="F145" s="60">
        <v>2.63</v>
      </c>
      <c r="G145" s="60">
        <f t="shared" si="1"/>
        <v>55216.67</v>
      </c>
    </row>
    <row r="146" spans="2:7" x14ac:dyDescent="0.25">
      <c r="B146" s="92">
        <v>4</v>
      </c>
      <c r="C146" s="93" t="s">
        <v>331</v>
      </c>
      <c r="D146" s="94"/>
      <c r="E146" s="95"/>
      <c r="F146" s="60"/>
      <c r="G146" s="60"/>
    </row>
    <row r="147" spans="2:7" x14ac:dyDescent="0.25">
      <c r="B147" s="80">
        <v>4.01</v>
      </c>
      <c r="C147" s="88" t="s">
        <v>409</v>
      </c>
      <c r="D147" s="81"/>
      <c r="E147" s="82"/>
      <c r="F147" s="60"/>
      <c r="G147" s="60"/>
    </row>
    <row r="148" spans="2:7" x14ac:dyDescent="0.25">
      <c r="B148" s="83">
        <v>4.0100999999999996</v>
      </c>
      <c r="C148" s="86" t="s">
        <v>410</v>
      </c>
      <c r="D148" s="78" t="s">
        <v>19</v>
      </c>
      <c r="E148" s="60">
        <v>355278.30000000005</v>
      </c>
      <c r="F148" s="60">
        <v>7.02</v>
      </c>
      <c r="G148" s="60">
        <f t="shared" ref="G148:G209" si="2">+ROUND(E148*F148,2)</f>
        <v>2494053.67</v>
      </c>
    </row>
    <row r="149" spans="2:7" x14ac:dyDescent="0.25">
      <c r="B149" s="83">
        <v>4.0101999999999993</v>
      </c>
      <c r="C149" s="86" t="s">
        <v>411</v>
      </c>
      <c r="D149" s="78" t="s">
        <v>268</v>
      </c>
      <c r="E149" s="60">
        <v>312644.85119999998</v>
      </c>
      <c r="F149" s="60">
        <v>5.21</v>
      </c>
      <c r="G149" s="60">
        <f t="shared" si="2"/>
        <v>1628879.67</v>
      </c>
    </row>
    <row r="150" spans="2:7" x14ac:dyDescent="0.25">
      <c r="B150" s="83">
        <v>4.0102999999999991</v>
      </c>
      <c r="C150" s="86" t="s">
        <v>412</v>
      </c>
      <c r="D150" s="78" t="s">
        <v>268</v>
      </c>
      <c r="E150" s="60">
        <v>1065834.72</v>
      </c>
      <c r="F150" s="60">
        <v>1.82</v>
      </c>
      <c r="G150" s="60">
        <f t="shared" si="2"/>
        <v>1939819.19</v>
      </c>
    </row>
    <row r="151" spans="2:7" x14ac:dyDescent="0.25">
      <c r="B151" s="80">
        <v>4.0199999999999996</v>
      </c>
      <c r="C151" s="88" t="s">
        <v>332</v>
      </c>
      <c r="D151" s="81"/>
      <c r="E151" s="82"/>
      <c r="F151" s="60"/>
      <c r="G151" s="60"/>
    </row>
    <row r="152" spans="2:7" x14ac:dyDescent="0.25">
      <c r="B152" s="83">
        <v>4.0200999999999993</v>
      </c>
      <c r="C152" s="86" t="s">
        <v>271</v>
      </c>
      <c r="D152" s="78" t="s">
        <v>12</v>
      </c>
      <c r="E152" s="60">
        <v>26545.420530000003</v>
      </c>
      <c r="F152" s="60">
        <v>3.72</v>
      </c>
      <c r="G152" s="60">
        <f t="shared" si="2"/>
        <v>98748.96</v>
      </c>
    </row>
    <row r="153" spans="2:7" x14ac:dyDescent="0.25">
      <c r="B153" s="83">
        <v>4.0201999999999991</v>
      </c>
      <c r="C153" s="86" t="s">
        <v>272</v>
      </c>
      <c r="D153" s="78" t="s">
        <v>268</v>
      </c>
      <c r="E153" s="60">
        <v>7579.9</v>
      </c>
      <c r="F153" s="60">
        <v>5.86</v>
      </c>
      <c r="G153" s="60">
        <f t="shared" si="2"/>
        <v>44418.21</v>
      </c>
    </row>
    <row r="154" spans="2:7" x14ac:dyDescent="0.25">
      <c r="B154" s="83">
        <v>4.0202999999999989</v>
      </c>
      <c r="C154" s="86" t="s">
        <v>273</v>
      </c>
      <c r="D154" s="78" t="s">
        <v>268</v>
      </c>
      <c r="E154" s="60">
        <v>10948.24</v>
      </c>
      <c r="F154" s="60">
        <v>2.06</v>
      </c>
      <c r="G154" s="60">
        <f t="shared" si="2"/>
        <v>22553.37</v>
      </c>
    </row>
    <row r="155" spans="2:7" x14ac:dyDescent="0.25">
      <c r="B155" s="83">
        <v>4.0203999999999986</v>
      </c>
      <c r="C155" s="86" t="s">
        <v>293</v>
      </c>
      <c r="D155" s="78" t="s">
        <v>19</v>
      </c>
      <c r="E155" s="60">
        <v>80186.01999999999</v>
      </c>
      <c r="F155" s="60">
        <v>7.52</v>
      </c>
      <c r="G155" s="60">
        <f t="shared" si="2"/>
        <v>602998.87</v>
      </c>
    </row>
    <row r="156" spans="2:7" x14ac:dyDescent="0.25">
      <c r="B156" s="83">
        <v>4.0204999999999984</v>
      </c>
      <c r="C156" s="86" t="s">
        <v>294</v>
      </c>
      <c r="D156" s="78" t="s">
        <v>19</v>
      </c>
      <c r="E156" s="60">
        <v>21988.39</v>
      </c>
      <c r="F156" s="60">
        <v>9.52</v>
      </c>
      <c r="G156" s="60">
        <f t="shared" si="2"/>
        <v>209329.47</v>
      </c>
    </row>
    <row r="157" spans="2:7" x14ac:dyDescent="0.25">
      <c r="B157" s="83">
        <v>4.0205999999999982</v>
      </c>
      <c r="C157" s="86" t="s">
        <v>397</v>
      </c>
      <c r="D157" s="78" t="s">
        <v>12</v>
      </c>
      <c r="E157" s="60">
        <v>20867.676339999998</v>
      </c>
      <c r="F157" s="60">
        <v>17.079999999999998</v>
      </c>
      <c r="G157" s="60">
        <f t="shared" si="2"/>
        <v>356419.91</v>
      </c>
    </row>
    <row r="158" spans="2:7" x14ac:dyDescent="0.25">
      <c r="B158" s="83">
        <v>4.0206999999999979</v>
      </c>
      <c r="C158" s="86" t="s">
        <v>269</v>
      </c>
      <c r="D158" s="78" t="s">
        <v>268</v>
      </c>
      <c r="E158" s="60">
        <v>2414.64</v>
      </c>
      <c r="F158" s="60">
        <v>5.86</v>
      </c>
      <c r="G158" s="60">
        <f t="shared" si="2"/>
        <v>14149.79</v>
      </c>
    </row>
    <row r="159" spans="2:7" x14ac:dyDescent="0.25">
      <c r="B159" s="83">
        <v>4.0207999999999977</v>
      </c>
      <c r="C159" s="86" t="s">
        <v>270</v>
      </c>
      <c r="D159" s="78" t="s">
        <v>268</v>
      </c>
      <c r="E159" s="60">
        <v>2657.6899999999996</v>
      </c>
      <c r="F159" s="60">
        <v>2.06</v>
      </c>
      <c r="G159" s="60">
        <f t="shared" si="2"/>
        <v>5474.84</v>
      </c>
    </row>
    <row r="160" spans="2:7" x14ac:dyDescent="0.25">
      <c r="B160" s="83">
        <v>4.0208999999999975</v>
      </c>
      <c r="C160" s="86" t="s">
        <v>296</v>
      </c>
      <c r="D160" s="78" t="s">
        <v>12</v>
      </c>
      <c r="E160" s="60">
        <v>69735.86</v>
      </c>
      <c r="F160" s="60">
        <v>4.7</v>
      </c>
      <c r="G160" s="60">
        <f t="shared" si="2"/>
        <v>327758.53999999998</v>
      </c>
    </row>
    <row r="161" spans="2:13" x14ac:dyDescent="0.25">
      <c r="B161" s="83">
        <v>4.0209999999999972</v>
      </c>
      <c r="C161" s="86" t="s">
        <v>297</v>
      </c>
      <c r="D161" s="78" t="s">
        <v>19</v>
      </c>
      <c r="E161" s="60">
        <v>86092.89</v>
      </c>
      <c r="F161" s="60">
        <v>16.98</v>
      </c>
      <c r="G161" s="60">
        <f t="shared" si="2"/>
        <v>1461857.27</v>
      </c>
    </row>
    <row r="162" spans="2:13" x14ac:dyDescent="0.25">
      <c r="B162" s="83">
        <v>4.021099999999997</v>
      </c>
      <c r="C162" s="86" t="s">
        <v>298</v>
      </c>
      <c r="D162" s="78" t="s">
        <v>19</v>
      </c>
      <c r="E162" s="60">
        <v>24219.400000000005</v>
      </c>
      <c r="F162" s="60">
        <v>5.37</v>
      </c>
      <c r="G162" s="60">
        <f t="shared" si="2"/>
        <v>130058.18</v>
      </c>
    </row>
    <row r="163" spans="2:13" x14ac:dyDescent="0.25">
      <c r="B163" s="83">
        <v>4.0211999999999968</v>
      </c>
      <c r="C163" s="86" t="s">
        <v>299</v>
      </c>
      <c r="D163" s="78" t="s">
        <v>12</v>
      </c>
      <c r="E163" s="60">
        <v>34357.9804</v>
      </c>
      <c r="F163" s="60">
        <v>5.56</v>
      </c>
      <c r="G163" s="60">
        <f t="shared" si="2"/>
        <v>191030.37</v>
      </c>
    </row>
    <row r="164" spans="2:13" x14ac:dyDescent="0.25">
      <c r="B164" s="83">
        <v>4.0212999999999965</v>
      </c>
      <c r="C164" s="86" t="s">
        <v>300</v>
      </c>
      <c r="D164" s="78" t="s">
        <v>12</v>
      </c>
      <c r="E164" s="60">
        <v>22715.76814</v>
      </c>
      <c r="F164" s="60">
        <v>11.54</v>
      </c>
      <c r="G164" s="60">
        <f t="shared" si="2"/>
        <v>262139.96</v>
      </c>
    </row>
    <row r="165" spans="2:13" x14ac:dyDescent="0.25">
      <c r="B165" s="83">
        <v>4.0213999999999963</v>
      </c>
      <c r="C165" s="86" t="s">
        <v>301</v>
      </c>
      <c r="D165" s="78" t="s">
        <v>12</v>
      </c>
      <c r="E165" s="60">
        <v>2138.6811000000002</v>
      </c>
      <c r="F165" s="60">
        <v>8.07</v>
      </c>
      <c r="G165" s="60">
        <f t="shared" si="2"/>
        <v>17259.16</v>
      </c>
    </row>
    <row r="166" spans="2:13" x14ac:dyDescent="0.25">
      <c r="B166" s="83">
        <v>4.0214999999999961</v>
      </c>
      <c r="C166" s="86" t="s">
        <v>266</v>
      </c>
      <c r="D166" s="78" t="s">
        <v>19</v>
      </c>
      <c r="E166" s="60">
        <v>110312.29000000001</v>
      </c>
      <c r="F166" s="60">
        <v>13.65</v>
      </c>
      <c r="G166" s="60">
        <f t="shared" si="2"/>
        <v>1505762.76</v>
      </c>
    </row>
    <row r="167" spans="2:13" x14ac:dyDescent="0.25">
      <c r="B167" s="83">
        <v>4.0215999999999958</v>
      </c>
      <c r="C167" s="86" t="s">
        <v>267</v>
      </c>
      <c r="D167" s="78" t="s">
        <v>268</v>
      </c>
      <c r="E167" s="60">
        <v>49464.270000000004</v>
      </c>
      <c r="F167" s="60">
        <v>5.86</v>
      </c>
      <c r="G167" s="60">
        <f t="shared" si="2"/>
        <v>289860.62</v>
      </c>
    </row>
    <row r="168" spans="2:13" x14ac:dyDescent="0.25">
      <c r="B168" s="83">
        <v>4.0216999999999956</v>
      </c>
      <c r="C168" s="86" t="s">
        <v>302</v>
      </c>
      <c r="D168" s="78" t="s">
        <v>268</v>
      </c>
      <c r="E168" s="60">
        <v>14760.77</v>
      </c>
      <c r="F168" s="60">
        <v>2.06</v>
      </c>
      <c r="G168" s="60">
        <f t="shared" si="2"/>
        <v>30407.19</v>
      </c>
    </row>
    <row r="169" spans="2:13" x14ac:dyDescent="0.25">
      <c r="B169" s="80">
        <v>4.0299999999999994</v>
      </c>
      <c r="C169" s="88" t="s">
        <v>333</v>
      </c>
      <c r="D169" s="81"/>
      <c r="E169" s="82"/>
      <c r="F169" s="60"/>
      <c r="G169" s="60"/>
    </row>
    <row r="170" spans="2:13" x14ac:dyDescent="0.25">
      <c r="B170" s="83">
        <v>4.0300999999999991</v>
      </c>
      <c r="C170" s="86" t="s">
        <v>304</v>
      </c>
      <c r="D170" s="78" t="s">
        <v>268</v>
      </c>
      <c r="E170" s="60">
        <v>40007.360000000001</v>
      </c>
      <c r="F170" s="60">
        <v>8.4</v>
      </c>
      <c r="G170" s="60">
        <f t="shared" si="2"/>
        <v>336061.82</v>
      </c>
      <c r="I170">
        <v>8</v>
      </c>
      <c r="J170">
        <f>+F170*I170</f>
        <v>67.2</v>
      </c>
      <c r="L170">
        <v>480</v>
      </c>
      <c r="M170">
        <f>+L170-J170</f>
        <v>412.8</v>
      </c>
    </row>
    <row r="171" spans="2:13" x14ac:dyDescent="0.25">
      <c r="B171" s="83">
        <v>4.0301999999999989</v>
      </c>
      <c r="C171" s="86" t="s">
        <v>305</v>
      </c>
      <c r="D171" s="78" t="s">
        <v>268</v>
      </c>
      <c r="E171" s="60">
        <v>607160.36</v>
      </c>
      <c r="F171" s="60">
        <v>2.63</v>
      </c>
      <c r="G171" s="60">
        <f t="shared" si="2"/>
        <v>1596831.75</v>
      </c>
      <c r="I171">
        <v>8</v>
      </c>
      <c r="J171">
        <f>+F171*I171</f>
        <v>21.04</v>
      </c>
      <c r="K171">
        <f>+J171*49</f>
        <v>1030.96</v>
      </c>
      <c r="M171">
        <f>+M170/8</f>
        <v>51.6</v>
      </c>
    </row>
    <row r="172" spans="2:13" x14ac:dyDescent="0.25">
      <c r="B172" s="83">
        <v>4.0302999999999987</v>
      </c>
      <c r="C172" s="86" t="s">
        <v>306</v>
      </c>
      <c r="D172" s="78" t="s">
        <v>19</v>
      </c>
      <c r="E172" s="60">
        <v>23562.11</v>
      </c>
      <c r="F172" s="181">
        <v>41.64</v>
      </c>
      <c r="G172" s="60">
        <f t="shared" si="2"/>
        <v>981126.26</v>
      </c>
      <c r="M172">
        <f>+M171/2.63</f>
        <v>19.619771863117872</v>
      </c>
    </row>
    <row r="173" spans="2:13" x14ac:dyDescent="0.25">
      <c r="B173" s="83">
        <v>4.0303999999999984</v>
      </c>
      <c r="C173" s="86" t="s">
        <v>307</v>
      </c>
      <c r="D173" s="78" t="s">
        <v>19</v>
      </c>
      <c r="E173" s="60">
        <v>21204.71</v>
      </c>
      <c r="F173" s="60">
        <v>20.16</v>
      </c>
      <c r="G173" s="60">
        <f t="shared" si="2"/>
        <v>427486.95</v>
      </c>
    </row>
    <row r="174" spans="2:13" x14ac:dyDescent="0.25">
      <c r="B174" s="80">
        <v>4.0399999999999991</v>
      </c>
      <c r="C174" s="88" t="s">
        <v>334</v>
      </c>
      <c r="D174" s="81"/>
      <c r="E174" s="82"/>
      <c r="F174" s="60"/>
      <c r="G174" s="60"/>
    </row>
    <row r="175" spans="2:13" x14ac:dyDescent="0.25">
      <c r="B175" s="83">
        <v>4.0400999999999989</v>
      </c>
      <c r="C175" s="86" t="s">
        <v>309</v>
      </c>
      <c r="D175" s="78" t="s">
        <v>19</v>
      </c>
      <c r="E175" s="60">
        <v>2184</v>
      </c>
      <c r="F175" s="60">
        <v>26.88</v>
      </c>
      <c r="G175" s="60">
        <f t="shared" si="2"/>
        <v>58705.919999999998</v>
      </c>
    </row>
    <row r="176" spans="2:13" x14ac:dyDescent="0.25">
      <c r="B176" s="83">
        <v>4.0401999999999987</v>
      </c>
      <c r="C176" s="161" t="s">
        <v>330</v>
      </c>
      <c r="D176" s="78" t="s">
        <v>19</v>
      </c>
      <c r="E176" s="60">
        <v>390</v>
      </c>
      <c r="F176" s="60">
        <v>30.41</v>
      </c>
      <c r="G176" s="60">
        <f t="shared" si="2"/>
        <v>11859.9</v>
      </c>
    </row>
    <row r="177" spans="2:7" x14ac:dyDescent="0.25">
      <c r="B177" s="83">
        <v>4.0402999999999984</v>
      </c>
      <c r="C177" s="86" t="s">
        <v>310</v>
      </c>
      <c r="D177" s="78" t="s">
        <v>19</v>
      </c>
      <c r="E177" s="60">
        <v>1801.7999999999995</v>
      </c>
      <c r="F177" s="60">
        <v>26.88</v>
      </c>
      <c r="G177" s="60">
        <f t="shared" si="2"/>
        <v>48432.38</v>
      </c>
    </row>
    <row r="178" spans="2:7" x14ac:dyDescent="0.25">
      <c r="B178" s="83">
        <v>4.0403999999999982</v>
      </c>
      <c r="C178" s="86" t="s">
        <v>311</v>
      </c>
      <c r="D178" s="78" t="s">
        <v>268</v>
      </c>
      <c r="E178" s="60">
        <v>340.95</v>
      </c>
      <c r="F178" s="60">
        <v>8.4</v>
      </c>
      <c r="G178" s="60">
        <f t="shared" si="2"/>
        <v>2863.98</v>
      </c>
    </row>
    <row r="179" spans="2:7" x14ac:dyDescent="0.25">
      <c r="B179" s="83">
        <v>4.040499999999998</v>
      </c>
      <c r="C179" s="86" t="s">
        <v>312</v>
      </c>
      <c r="D179" s="78" t="s">
        <v>268</v>
      </c>
      <c r="E179" s="60">
        <v>75.760000000000005</v>
      </c>
      <c r="F179" s="60">
        <v>2.63</v>
      </c>
      <c r="G179" s="60">
        <f t="shared" si="2"/>
        <v>199.25</v>
      </c>
    </row>
    <row r="180" spans="2:7" x14ac:dyDescent="0.25">
      <c r="B180" s="80">
        <v>4.0499999999999989</v>
      </c>
      <c r="C180" s="88" t="s">
        <v>313</v>
      </c>
      <c r="D180" s="89"/>
      <c r="E180" s="90"/>
      <c r="F180" s="60"/>
      <c r="G180" s="60"/>
    </row>
    <row r="181" spans="2:7" x14ac:dyDescent="0.25">
      <c r="B181" s="83">
        <v>4.0500999999999987</v>
      </c>
      <c r="C181" s="86" t="s">
        <v>314</v>
      </c>
      <c r="D181" s="78" t="s">
        <v>12</v>
      </c>
      <c r="E181" s="60">
        <v>1452.6</v>
      </c>
      <c r="F181" s="60">
        <v>56.11</v>
      </c>
      <c r="G181" s="60">
        <f t="shared" si="2"/>
        <v>81505.39</v>
      </c>
    </row>
    <row r="182" spans="2:7" x14ac:dyDescent="0.25">
      <c r="B182" s="83">
        <v>4.0501999999999985</v>
      </c>
      <c r="C182" s="86" t="s">
        <v>315</v>
      </c>
      <c r="D182" s="78" t="s">
        <v>12</v>
      </c>
      <c r="E182" s="60">
        <v>2947.89</v>
      </c>
      <c r="F182" s="60">
        <v>84.52</v>
      </c>
      <c r="G182" s="60">
        <f t="shared" si="2"/>
        <v>249155.66</v>
      </c>
    </row>
    <row r="183" spans="2:7" x14ac:dyDescent="0.25">
      <c r="B183" s="83">
        <v>4.0502999999999982</v>
      </c>
      <c r="C183" s="86" t="s">
        <v>316</v>
      </c>
      <c r="D183" s="78" t="s">
        <v>68</v>
      </c>
      <c r="E183" s="60">
        <v>151485.36000000002</v>
      </c>
      <c r="F183" s="60">
        <v>7.71</v>
      </c>
      <c r="G183" s="60">
        <f t="shared" si="2"/>
        <v>1167952.1299999999</v>
      </c>
    </row>
    <row r="184" spans="2:7" x14ac:dyDescent="0.25">
      <c r="B184" s="83">
        <v>4.050399999999998</v>
      </c>
      <c r="C184" s="86" t="s">
        <v>317</v>
      </c>
      <c r="D184" s="78" t="s">
        <v>19</v>
      </c>
      <c r="E184" s="60">
        <v>1599.09</v>
      </c>
      <c r="F184" s="60">
        <v>605.44000000000005</v>
      </c>
      <c r="G184" s="60">
        <f t="shared" si="2"/>
        <v>968153.05</v>
      </c>
    </row>
    <row r="185" spans="2:7" x14ac:dyDescent="0.25">
      <c r="B185" s="83">
        <v>4.0504999999999978</v>
      </c>
      <c r="C185" s="86" t="s">
        <v>405</v>
      </c>
      <c r="D185" s="78" t="s">
        <v>19</v>
      </c>
      <c r="E185" s="60">
        <v>3568.42</v>
      </c>
      <c r="F185" s="60">
        <v>237.45</v>
      </c>
      <c r="G185" s="60">
        <f t="shared" si="2"/>
        <v>847321.33</v>
      </c>
    </row>
    <row r="186" spans="2:7" x14ac:dyDescent="0.25">
      <c r="B186" s="83">
        <v>4.0505999999999975</v>
      </c>
      <c r="C186" s="86" t="s">
        <v>318</v>
      </c>
      <c r="D186" s="78" t="s">
        <v>268</v>
      </c>
      <c r="E186" s="60">
        <v>2477.09</v>
      </c>
      <c r="F186" s="60">
        <v>5.36</v>
      </c>
      <c r="G186" s="60">
        <f t="shared" si="2"/>
        <v>13277.2</v>
      </c>
    </row>
    <row r="187" spans="2:7" x14ac:dyDescent="0.25">
      <c r="B187" s="83">
        <v>4.0506999999999973</v>
      </c>
      <c r="C187" s="86" t="s">
        <v>319</v>
      </c>
      <c r="D187" s="78" t="s">
        <v>268</v>
      </c>
      <c r="E187" s="60">
        <v>173956.93</v>
      </c>
      <c r="F187" s="60">
        <v>2.1</v>
      </c>
      <c r="G187" s="60">
        <f t="shared" si="2"/>
        <v>365309.55</v>
      </c>
    </row>
    <row r="188" spans="2:7" x14ac:dyDescent="0.25">
      <c r="B188" s="83">
        <v>4.0507999999999971</v>
      </c>
      <c r="C188" s="86" t="s">
        <v>335</v>
      </c>
      <c r="D188" s="78" t="s">
        <v>12</v>
      </c>
      <c r="E188" s="60">
        <v>2734.6988110000002</v>
      </c>
      <c r="F188" s="60">
        <v>47.11</v>
      </c>
      <c r="G188" s="60">
        <f t="shared" si="2"/>
        <v>128831.66</v>
      </c>
    </row>
    <row r="189" spans="2:7" x14ac:dyDescent="0.25">
      <c r="B189" s="83">
        <v>4.0508999999999968</v>
      </c>
      <c r="C189" s="86" t="s">
        <v>336</v>
      </c>
      <c r="D189" s="78" t="s">
        <v>93</v>
      </c>
      <c r="E189" s="60">
        <v>117.75994880000002</v>
      </c>
      <c r="F189" s="60">
        <v>21.17</v>
      </c>
      <c r="G189" s="60">
        <f t="shared" si="2"/>
        <v>2492.98</v>
      </c>
    </row>
    <row r="190" spans="2:7" x14ac:dyDescent="0.25">
      <c r="B190" s="83">
        <v>4.0509999999999966</v>
      </c>
      <c r="C190" s="86" t="s">
        <v>337</v>
      </c>
      <c r="D190" s="78" t="s">
        <v>93</v>
      </c>
      <c r="E190" s="60">
        <v>111.54995150000001</v>
      </c>
      <c r="F190" s="60">
        <v>63.06</v>
      </c>
      <c r="G190" s="60">
        <f t="shared" si="2"/>
        <v>7034.34</v>
      </c>
    </row>
    <row r="191" spans="2:7" x14ac:dyDescent="0.25">
      <c r="B191" s="83">
        <v>4.0510999999999964</v>
      </c>
      <c r="C191" s="86" t="s">
        <v>320</v>
      </c>
      <c r="D191" s="78" t="s">
        <v>93</v>
      </c>
      <c r="E191" s="60">
        <v>203.04999999999998</v>
      </c>
      <c r="F191" s="60">
        <v>24.96</v>
      </c>
      <c r="G191" s="60">
        <f t="shared" si="2"/>
        <v>5068.13</v>
      </c>
    </row>
    <row r="192" spans="2:7" x14ac:dyDescent="0.25">
      <c r="B192" s="83">
        <v>4.0511999999999961</v>
      </c>
      <c r="C192" s="86" t="s">
        <v>413</v>
      </c>
      <c r="D192" s="78" t="s">
        <v>12</v>
      </c>
      <c r="E192" s="60">
        <v>120</v>
      </c>
      <c r="F192" s="60">
        <v>88.86</v>
      </c>
      <c r="G192" s="60">
        <f t="shared" si="2"/>
        <v>10663.2</v>
      </c>
    </row>
    <row r="193" spans="2:7" x14ac:dyDescent="0.25">
      <c r="B193" s="80">
        <v>4.0599999999999987</v>
      </c>
      <c r="C193" s="88" t="s">
        <v>321</v>
      </c>
      <c r="D193" s="81"/>
      <c r="E193" s="82"/>
      <c r="F193" s="60"/>
      <c r="G193" s="60"/>
    </row>
    <row r="194" spans="2:7" x14ac:dyDescent="0.25">
      <c r="B194" s="83">
        <v>4.0600999999999985</v>
      </c>
      <c r="C194" s="86" t="s">
        <v>406</v>
      </c>
      <c r="D194" s="78" t="s">
        <v>322</v>
      </c>
      <c r="E194" s="60">
        <v>31</v>
      </c>
      <c r="F194" s="60">
        <v>882.69</v>
      </c>
      <c r="G194" s="60">
        <f t="shared" si="2"/>
        <v>27363.39</v>
      </c>
    </row>
    <row r="195" spans="2:7" x14ac:dyDescent="0.25">
      <c r="B195" s="83">
        <v>4.0601999999999983</v>
      </c>
      <c r="C195" s="86" t="s">
        <v>338</v>
      </c>
      <c r="D195" s="78" t="s">
        <v>322</v>
      </c>
      <c r="E195" s="60">
        <v>45</v>
      </c>
      <c r="F195" s="60">
        <v>694.33</v>
      </c>
      <c r="G195" s="60">
        <f t="shared" si="2"/>
        <v>31244.85</v>
      </c>
    </row>
    <row r="196" spans="2:7" x14ac:dyDescent="0.25">
      <c r="B196" s="83">
        <v>4.060299999999998</v>
      </c>
      <c r="C196" s="86" t="s">
        <v>407</v>
      </c>
      <c r="D196" s="78" t="s">
        <v>322</v>
      </c>
      <c r="E196" s="60">
        <v>45</v>
      </c>
      <c r="F196" s="60">
        <v>1265.49</v>
      </c>
      <c r="G196" s="60">
        <f t="shared" si="2"/>
        <v>56947.05</v>
      </c>
    </row>
    <row r="197" spans="2:7" x14ac:dyDescent="0.25">
      <c r="B197" s="83">
        <v>4.0603999999999978</v>
      </c>
      <c r="C197" s="86" t="s">
        <v>323</v>
      </c>
      <c r="D197" s="78" t="s">
        <v>322</v>
      </c>
      <c r="E197" s="60">
        <v>446</v>
      </c>
      <c r="F197" s="60">
        <v>689.71</v>
      </c>
      <c r="G197" s="60">
        <f t="shared" si="2"/>
        <v>307610.65999999997</v>
      </c>
    </row>
    <row r="198" spans="2:7" x14ac:dyDescent="0.25">
      <c r="B198" s="83">
        <v>4.0604999999999976</v>
      </c>
      <c r="C198" s="86" t="s">
        <v>324</v>
      </c>
      <c r="D198" s="78" t="s">
        <v>268</v>
      </c>
      <c r="E198" s="60">
        <v>2495.79</v>
      </c>
      <c r="F198" s="60">
        <v>8.4</v>
      </c>
      <c r="G198" s="60">
        <f t="shared" si="2"/>
        <v>20964.64</v>
      </c>
    </row>
    <row r="199" spans="2:7" x14ac:dyDescent="0.25">
      <c r="B199" s="83">
        <v>4.0605999999999973</v>
      </c>
      <c r="C199" s="86" t="s">
        <v>325</v>
      </c>
      <c r="D199" s="78" t="s">
        <v>268</v>
      </c>
      <c r="E199" s="60">
        <v>39199.14</v>
      </c>
      <c r="F199" s="60">
        <v>2.63</v>
      </c>
      <c r="G199" s="60">
        <f t="shared" si="2"/>
        <v>103093.74</v>
      </c>
    </row>
    <row r="200" spans="2:7" x14ac:dyDescent="0.25">
      <c r="B200" s="92">
        <v>5</v>
      </c>
      <c r="C200" s="93" t="s">
        <v>339</v>
      </c>
      <c r="D200" s="94"/>
      <c r="E200" s="95"/>
      <c r="F200" s="60"/>
      <c r="G200" s="60"/>
    </row>
    <row r="201" spans="2:7" x14ac:dyDescent="0.25">
      <c r="B201" s="80">
        <v>5.01</v>
      </c>
      <c r="C201" s="88" t="s">
        <v>340</v>
      </c>
      <c r="D201" s="81"/>
      <c r="E201" s="82"/>
      <c r="F201" s="60"/>
      <c r="G201" s="60"/>
    </row>
    <row r="202" spans="2:7" x14ac:dyDescent="0.25">
      <c r="B202" s="83">
        <v>5.0100999999999996</v>
      </c>
      <c r="C202" s="86" t="s">
        <v>293</v>
      </c>
      <c r="D202" s="78" t="s">
        <v>19</v>
      </c>
      <c r="E202" s="60">
        <v>25854.410000000003</v>
      </c>
      <c r="F202" s="60">
        <v>7.52</v>
      </c>
      <c r="G202" s="60">
        <f t="shared" si="2"/>
        <v>194425.16</v>
      </c>
    </row>
    <row r="203" spans="2:7" x14ac:dyDescent="0.25">
      <c r="B203" s="83">
        <v>5.0101999999999993</v>
      </c>
      <c r="C203" s="86" t="s">
        <v>294</v>
      </c>
      <c r="D203" s="78" t="s">
        <v>19</v>
      </c>
      <c r="E203" s="60">
        <v>12547.02</v>
      </c>
      <c r="F203" s="60">
        <v>9.52</v>
      </c>
      <c r="G203" s="60">
        <f t="shared" si="2"/>
        <v>119447.63</v>
      </c>
    </row>
    <row r="204" spans="2:7" x14ac:dyDescent="0.25">
      <c r="B204" s="83">
        <v>5.0102999999999991</v>
      </c>
      <c r="C204" s="86" t="s">
        <v>397</v>
      </c>
      <c r="D204" s="78" t="s">
        <v>12</v>
      </c>
      <c r="E204" s="60">
        <v>12101.862800000001</v>
      </c>
      <c r="F204" s="60">
        <v>17.079999999999998</v>
      </c>
      <c r="G204" s="60">
        <f t="shared" si="2"/>
        <v>206699.82</v>
      </c>
    </row>
    <row r="205" spans="2:7" x14ac:dyDescent="0.25">
      <c r="B205" s="83">
        <v>5.0103999999999989</v>
      </c>
      <c r="C205" s="86" t="s">
        <v>269</v>
      </c>
      <c r="D205" s="78" t="s">
        <v>268</v>
      </c>
      <c r="E205" s="60">
        <v>19386.060000000001</v>
      </c>
      <c r="F205" s="60">
        <v>5.86</v>
      </c>
      <c r="G205" s="60">
        <f t="shared" si="2"/>
        <v>113602.31</v>
      </c>
    </row>
    <row r="206" spans="2:7" x14ac:dyDescent="0.25">
      <c r="B206" s="83">
        <v>5.0104999999999986</v>
      </c>
      <c r="C206" s="86" t="s">
        <v>270</v>
      </c>
      <c r="D206" s="78" t="s">
        <v>268</v>
      </c>
      <c r="E206" s="60">
        <v>54215.17</v>
      </c>
      <c r="F206" s="60">
        <v>2.06</v>
      </c>
      <c r="G206" s="60">
        <f t="shared" si="2"/>
        <v>111683.25</v>
      </c>
    </row>
    <row r="207" spans="2:7" x14ac:dyDescent="0.25">
      <c r="B207" s="83">
        <v>5.0105999999999984</v>
      </c>
      <c r="C207" s="86" t="s">
        <v>296</v>
      </c>
      <c r="D207" s="78" t="s">
        <v>12</v>
      </c>
      <c r="E207" s="60">
        <v>52256.4</v>
      </c>
      <c r="F207" s="60">
        <v>4.7</v>
      </c>
      <c r="G207" s="60">
        <f t="shared" si="2"/>
        <v>245605.08</v>
      </c>
    </row>
    <row r="208" spans="2:7" x14ac:dyDescent="0.25">
      <c r="B208" s="83">
        <v>5.0106999999999982</v>
      </c>
      <c r="C208" s="86" t="s">
        <v>297</v>
      </c>
      <c r="D208" s="78" t="s">
        <v>19</v>
      </c>
      <c r="E208" s="60">
        <v>10069.340000000002</v>
      </c>
      <c r="F208" s="60">
        <v>16.98</v>
      </c>
      <c r="G208" s="60">
        <f t="shared" si="2"/>
        <v>170977.39</v>
      </c>
    </row>
    <row r="209" spans="2:7" x14ac:dyDescent="0.25">
      <c r="B209" s="83">
        <v>5.0107999999999979</v>
      </c>
      <c r="C209" s="86" t="s">
        <v>298</v>
      </c>
      <c r="D209" s="78" t="s">
        <v>19</v>
      </c>
      <c r="E209" s="60">
        <v>3329.2699999999995</v>
      </c>
      <c r="F209" s="60">
        <v>5.37</v>
      </c>
      <c r="G209" s="60">
        <f t="shared" si="2"/>
        <v>17878.18</v>
      </c>
    </row>
    <row r="210" spans="2:7" x14ac:dyDescent="0.25">
      <c r="B210" s="83">
        <v>5.0108999999999977</v>
      </c>
      <c r="C210" s="86" t="s">
        <v>299</v>
      </c>
      <c r="D210" s="78" t="s">
        <v>12</v>
      </c>
      <c r="E210" s="60">
        <v>20168.928199999991</v>
      </c>
      <c r="F210" s="60">
        <v>5.56</v>
      </c>
      <c r="G210" s="60">
        <f t="shared" ref="G210:G273" si="3">+ROUND(E210*F210,2)</f>
        <v>112139.24</v>
      </c>
    </row>
    <row r="211" spans="2:7" x14ac:dyDescent="0.25">
      <c r="B211" s="83">
        <v>5.0109999999999975</v>
      </c>
      <c r="C211" s="86" t="s">
        <v>300</v>
      </c>
      <c r="D211" s="78" t="s">
        <v>12</v>
      </c>
      <c r="E211" s="60">
        <v>13469.130800000004</v>
      </c>
      <c r="F211" s="60">
        <v>11.54</v>
      </c>
      <c r="G211" s="60">
        <f t="shared" si="3"/>
        <v>155433.76999999999</v>
      </c>
    </row>
    <row r="212" spans="2:7" x14ac:dyDescent="0.25">
      <c r="B212" s="83">
        <v>5.0110999999999972</v>
      </c>
      <c r="C212" s="86" t="s">
        <v>301</v>
      </c>
      <c r="D212" s="78" t="s">
        <v>12</v>
      </c>
      <c r="E212" s="60">
        <v>1357</v>
      </c>
      <c r="F212" s="60">
        <v>8.07</v>
      </c>
      <c r="G212" s="60">
        <f t="shared" si="3"/>
        <v>10950.99</v>
      </c>
    </row>
    <row r="213" spans="2:7" x14ac:dyDescent="0.25">
      <c r="B213" s="83">
        <v>5.011199999999997</v>
      </c>
      <c r="C213" s="86" t="s">
        <v>266</v>
      </c>
      <c r="D213" s="78" t="s">
        <v>19</v>
      </c>
      <c r="E213" s="60">
        <v>13398.610000000002</v>
      </c>
      <c r="F213" s="60">
        <v>13.65</v>
      </c>
      <c r="G213" s="60">
        <f t="shared" si="3"/>
        <v>182891.03</v>
      </c>
    </row>
    <row r="214" spans="2:7" x14ac:dyDescent="0.25">
      <c r="B214" s="83">
        <v>5.0112999999999968</v>
      </c>
      <c r="C214" s="86" t="s">
        <v>267</v>
      </c>
      <c r="D214" s="78" t="s">
        <v>268</v>
      </c>
      <c r="E214" s="60">
        <v>5092.2099999999991</v>
      </c>
      <c r="F214" s="60">
        <v>5.86</v>
      </c>
      <c r="G214" s="60">
        <f t="shared" si="3"/>
        <v>29840.35</v>
      </c>
    </row>
    <row r="215" spans="2:7" x14ac:dyDescent="0.25">
      <c r="B215" s="83">
        <v>5.0113999999999965</v>
      </c>
      <c r="C215" s="86" t="s">
        <v>302</v>
      </c>
      <c r="D215" s="78" t="s">
        <v>268</v>
      </c>
      <c r="E215" s="60">
        <v>1.47</v>
      </c>
      <c r="F215" s="60">
        <v>2.06</v>
      </c>
      <c r="G215" s="60">
        <f t="shared" si="3"/>
        <v>3.03</v>
      </c>
    </row>
    <row r="216" spans="2:7" x14ac:dyDescent="0.25">
      <c r="B216" s="80">
        <v>5.0199999999999996</v>
      </c>
      <c r="C216" s="88" t="s">
        <v>341</v>
      </c>
      <c r="D216" s="81"/>
      <c r="E216" s="82"/>
      <c r="F216" s="60"/>
      <c r="G216" s="60"/>
    </row>
    <row r="217" spans="2:7" x14ac:dyDescent="0.25">
      <c r="B217" s="83">
        <v>5.0200999999999993</v>
      </c>
      <c r="C217" s="86" t="s">
        <v>304</v>
      </c>
      <c r="D217" s="78" t="s">
        <v>268</v>
      </c>
      <c r="E217" s="60">
        <v>13317.66</v>
      </c>
      <c r="F217" s="60">
        <v>8.4</v>
      </c>
      <c r="G217" s="60">
        <f t="shared" si="3"/>
        <v>111868.34</v>
      </c>
    </row>
    <row r="218" spans="2:7" x14ac:dyDescent="0.25">
      <c r="B218" s="83">
        <v>5.0201999999999991</v>
      </c>
      <c r="C218" s="86" t="s">
        <v>305</v>
      </c>
      <c r="D218" s="78" t="s">
        <v>268</v>
      </c>
      <c r="E218" s="60">
        <v>165100.4</v>
      </c>
      <c r="F218" s="60">
        <v>2.63</v>
      </c>
      <c r="G218" s="60">
        <f t="shared" si="3"/>
        <v>434214.05</v>
      </c>
    </row>
    <row r="219" spans="2:7" x14ac:dyDescent="0.25">
      <c r="B219" s="83">
        <v>5.0202999999999989</v>
      </c>
      <c r="C219" s="86" t="s">
        <v>306</v>
      </c>
      <c r="D219" s="78" t="s">
        <v>19</v>
      </c>
      <c r="E219" s="60">
        <v>10773.05</v>
      </c>
      <c r="F219" s="181">
        <v>41.64</v>
      </c>
      <c r="G219" s="60">
        <f t="shared" si="3"/>
        <v>448589.8</v>
      </c>
    </row>
    <row r="220" spans="2:7" x14ac:dyDescent="0.25">
      <c r="B220" s="83">
        <v>5.0203999999999986</v>
      </c>
      <c r="C220" s="86" t="s">
        <v>307</v>
      </c>
      <c r="D220" s="78" t="s">
        <v>19</v>
      </c>
      <c r="E220" s="60">
        <v>12547.02</v>
      </c>
      <c r="F220" s="60">
        <v>20.16</v>
      </c>
      <c r="G220" s="60">
        <f t="shared" si="3"/>
        <v>252947.92</v>
      </c>
    </row>
    <row r="221" spans="2:7" x14ac:dyDescent="0.25">
      <c r="B221" s="80">
        <v>5.0299999999999994</v>
      </c>
      <c r="C221" s="88" t="s">
        <v>342</v>
      </c>
      <c r="D221" s="81"/>
      <c r="E221" s="84"/>
      <c r="F221" s="60"/>
      <c r="G221" s="60"/>
    </row>
    <row r="222" spans="2:7" x14ac:dyDescent="0.25">
      <c r="B222" s="83">
        <v>5.0300999999999991</v>
      </c>
      <c r="C222" s="86" t="s">
        <v>309</v>
      </c>
      <c r="D222" s="78" t="s">
        <v>19</v>
      </c>
      <c r="E222" s="60">
        <v>10234.799999999999</v>
      </c>
      <c r="F222" s="60">
        <v>26.88</v>
      </c>
      <c r="G222" s="60">
        <f t="shared" si="3"/>
        <v>275111.42</v>
      </c>
    </row>
    <row r="223" spans="2:7" x14ac:dyDescent="0.25">
      <c r="B223" s="83">
        <v>5.0301999999999989</v>
      </c>
      <c r="C223" s="161" t="s">
        <v>330</v>
      </c>
      <c r="D223" s="78" t="s">
        <v>19</v>
      </c>
      <c r="E223" s="60">
        <v>1460</v>
      </c>
      <c r="F223" s="60">
        <v>30.41</v>
      </c>
      <c r="G223" s="60">
        <f t="shared" si="3"/>
        <v>44398.6</v>
      </c>
    </row>
    <row r="224" spans="2:7" x14ac:dyDescent="0.25">
      <c r="B224" s="83">
        <v>5.0302999999999987</v>
      </c>
      <c r="C224" s="86" t="s">
        <v>310</v>
      </c>
      <c r="D224" s="78" t="s">
        <v>19</v>
      </c>
      <c r="E224" s="60">
        <v>8186.3600000000133</v>
      </c>
      <c r="F224" s="60">
        <v>26.88</v>
      </c>
      <c r="G224" s="60">
        <f t="shared" si="3"/>
        <v>220049.36</v>
      </c>
    </row>
    <row r="225" spans="2:7" x14ac:dyDescent="0.25">
      <c r="B225" s="83">
        <v>5.0303999999999984</v>
      </c>
      <c r="C225" s="86" t="s">
        <v>311</v>
      </c>
      <c r="D225" s="78" t="s">
        <v>268</v>
      </c>
      <c r="E225" s="60">
        <v>2700.28</v>
      </c>
      <c r="F225" s="60">
        <v>8.4</v>
      </c>
      <c r="G225" s="60">
        <f t="shared" si="3"/>
        <v>22682.35</v>
      </c>
    </row>
    <row r="226" spans="2:7" x14ac:dyDescent="0.25">
      <c r="B226" s="83">
        <v>5.0304999999999982</v>
      </c>
      <c r="C226" s="86" t="s">
        <v>312</v>
      </c>
      <c r="D226" s="78" t="s">
        <v>268</v>
      </c>
      <c r="E226" s="60">
        <v>3795.81</v>
      </c>
      <c r="F226" s="60">
        <v>2.63</v>
      </c>
      <c r="G226" s="60">
        <f t="shared" si="3"/>
        <v>9982.98</v>
      </c>
    </row>
    <row r="227" spans="2:7" x14ac:dyDescent="0.25">
      <c r="B227" s="80">
        <v>5.0399999999999991</v>
      </c>
      <c r="C227" s="88" t="s">
        <v>321</v>
      </c>
      <c r="D227" s="81"/>
      <c r="E227" s="84"/>
      <c r="F227" s="60"/>
      <c r="G227" s="60"/>
    </row>
    <row r="228" spans="2:7" x14ac:dyDescent="0.25">
      <c r="B228" s="83">
        <v>5.0400999999999989</v>
      </c>
      <c r="C228" s="86" t="s">
        <v>406</v>
      </c>
      <c r="D228" s="78" t="s">
        <v>322</v>
      </c>
      <c r="E228" s="60">
        <v>118</v>
      </c>
      <c r="F228" s="60">
        <v>882.69</v>
      </c>
      <c r="G228" s="60">
        <f t="shared" si="3"/>
        <v>104157.42</v>
      </c>
    </row>
    <row r="229" spans="2:7" x14ac:dyDescent="0.25">
      <c r="B229" s="83">
        <v>5.0401999999999987</v>
      </c>
      <c r="C229" s="86" t="s">
        <v>323</v>
      </c>
      <c r="D229" s="78" t="s">
        <v>322</v>
      </c>
      <c r="E229" s="60">
        <v>503</v>
      </c>
      <c r="F229" s="60">
        <v>689.71</v>
      </c>
      <c r="G229" s="60">
        <f t="shared" si="3"/>
        <v>346924.13</v>
      </c>
    </row>
    <row r="230" spans="2:7" x14ac:dyDescent="0.25">
      <c r="B230" s="83">
        <v>5.0402999999999984</v>
      </c>
      <c r="C230" s="86" t="s">
        <v>324</v>
      </c>
      <c r="D230" s="78" t="s">
        <v>268</v>
      </c>
      <c r="E230" s="60">
        <v>2524.7299999999996</v>
      </c>
      <c r="F230" s="60">
        <v>8.4</v>
      </c>
      <c r="G230" s="60">
        <f t="shared" si="3"/>
        <v>21207.73</v>
      </c>
    </row>
    <row r="231" spans="2:7" x14ac:dyDescent="0.25">
      <c r="B231" s="83">
        <v>5.0403999999999982</v>
      </c>
      <c r="C231" s="86" t="s">
        <v>325</v>
      </c>
      <c r="D231" s="78" t="s">
        <v>268</v>
      </c>
      <c r="E231" s="60">
        <v>36769.65</v>
      </c>
      <c r="F231" s="60">
        <v>2.63</v>
      </c>
      <c r="G231" s="60">
        <f t="shared" si="3"/>
        <v>96704.18</v>
      </c>
    </row>
    <row r="232" spans="2:7" x14ac:dyDescent="0.25">
      <c r="B232" s="92">
        <v>6</v>
      </c>
      <c r="C232" s="93" t="s">
        <v>343</v>
      </c>
      <c r="D232" s="94"/>
      <c r="E232" s="95"/>
      <c r="F232" s="60"/>
      <c r="G232" s="60"/>
    </row>
    <row r="233" spans="2:7" x14ac:dyDescent="0.25">
      <c r="B233" s="80">
        <v>6.01</v>
      </c>
      <c r="C233" s="88" t="s">
        <v>344</v>
      </c>
      <c r="D233" s="81"/>
      <c r="E233" s="82"/>
      <c r="F233" s="60"/>
      <c r="G233" s="60"/>
    </row>
    <row r="234" spans="2:7" x14ac:dyDescent="0.25">
      <c r="B234" s="83">
        <v>6.0100999999999996</v>
      </c>
      <c r="C234" s="86" t="s">
        <v>271</v>
      </c>
      <c r="D234" s="78" t="s">
        <v>12</v>
      </c>
      <c r="E234" s="60">
        <v>7805.3990000000013</v>
      </c>
      <c r="F234" s="60">
        <v>3.72</v>
      </c>
      <c r="G234" s="60">
        <f t="shared" si="3"/>
        <v>29036.080000000002</v>
      </c>
    </row>
    <row r="235" spans="2:7" x14ac:dyDescent="0.25">
      <c r="B235" s="83">
        <v>6.0101999999999993</v>
      </c>
      <c r="C235" s="86" t="s">
        <v>272</v>
      </c>
      <c r="D235" s="78" t="s">
        <v>268</v>
      </c>
      <c r="E235" s="60">
        <v>2410.0299999999997</v>
      </c>
      <c r="F235" s="60">
        <v>5.86</v>
      </c>
      <c r="G235" s="60">
        <f t="shared" si="3"/>
        <v>14122.78</v>
      </c>
    </row>
    <row r="236" spans="2:7" x14ac:dyDescent="0.25">
      <c r="B236" s="83">
        <v>6.0102999999999991</v>
      </c>
      <c r="C236" s="86" t="s">
        <v>273</v>
      </c>
      <c r="D236" s="78" t="s">
        <v>268</v>
      </c>
      <c r="E236" s="60">
        <v>21705.260000000002</v>
      </c>
      <c r="F236" s="60">
        <v>2.06</v>
      </c>
      <c r="G236" s="60">
        <f t="shared" si="3"/>
        <v>44712.84</v>
      </c>
    </row>
    <row r="237" spans="2:7" x14ac:dyDescent="0.25">
      <c r="B237" s="83">
        <v>6.0103999999999989</v>
      </c>
      <c r="C237" s="86" t="s">
        <v>293</v>
      </c>
      <c r="D237" s="78" t="s">
        <v>19</v>
      </c>
      <c r="E237" s="60">
        <v>17512.810000000001</v>
      </c>
      <c r="F237" s="60">
        <v>7.52</v>
      </c>
      <c r="G237" s="60">
        <f t="shared" si="3"/>
        <v>131696.32999999999</v>
      </c>
    </row>
    <row r="238" spans="2:7" x14ac:dyDescent="0.25">
      <c r="B238" s="83">
        <v>6.0104999999999986</v>
      </c>
      <c r="C238" s="86" t="s">
        <v>294</v>
      </c>
      <c r="D238" s="78" t="s">
        <v>19</v>
      </c>
      <c r="E238" s="60">
        <v>9515.7099999999991</v>
      </c>
      <c r="F238" s="60">
        <v>9.52</v>
      </c>
      <c r="G238" s="60">
        <f t="shared" si="3"/>
        <v>90589.56</v>
      </c>
    </row>
    <row r="239" spans="2:7" x14ac:dyDescent="0.25">
      <c r="B239" s="83">
        <v>6.0105999999999984</v>
      </c>
      <c r="C239" s="86" t="s">
        <v>397</v>
      </c>
      <c r="D239" s="78" t="s">
        <v>12</v>
      </c>
      <c r="E239" s="60">
        <v>8750.4735000000019</v>
      </c>
      <c r="F239" s="60">
        <v>17.079999999999998</v>
      </c>
      <c r="G239" s="60">
        <f t="shared" si="3"/>
        <v>149458.09</v>
      </c>
    </row>
    <row r="240" spans="2:7" x14ac:dyDescent="0.25">
      <c r="B240" s="83">
        <v>6.0106999999999982</v>
      </c>
      <c r="C240" s="86" t="s">
        <v>269</v>
      </c>
      <c r="D240" s="78" t="s">
        <v>268</v>
      </c>
      <c r="E240" s="60">
        <v>6602.08</v>
      </c>
      <c r="F240" s="60">
        <v>5.86</v>
      </c>
      <c r="G240" s="60">
        <f t="shared" si="3"/>
        <v>38688.19</v>
      </c>
    </row>
    <row r="241" spans="2:7" x14ac:dyDescent="0.25">
      <c r="B241" s="83">
        <v>6.0107999999999979</v>
      </c>
      <c r="C241" s="86" t="s">
        <v>270</v>
      </c>
      <c r="D241" s="78" t="s">
        <v>268</v>
      </c>
      <c r="E241" s="60">
        <v>70639.010000000009</v>
      </c>
      <c r="F241" s="60">
        <v>2.06</v>
      </c>
      <c r="G241" s="60">
        <f t="shared" si="3"/>
        <v>145516.35999999999</v>
      </c>
    </row>
    <row r="242" spans="2:7" x14ac:dyDescent="0.25">
      <c r="B242" s="83">
        <v>6.0108999999999977</v>
      </c>
      <c r="C242" s="86" t="s">
        <v>296</v>
      </c>
      <c r="D242" s="78" t="s">
        <v>12</v>
      </c>
      <c r="E242" s="60">
        <v>21071.89</v>
      </c>
      <c r="F242" s="60">
        <v>4.7</v>
      </c>
      <c r="G242" s="60">
        <f t="shared" si="3"/>
        <v>99037.88</v>
      </c>
    </row>
    <row r="243" spans="2:7" x14ac:dyDescent="0.25">
      <c r="B243" s="83">
        <v>6.0109999999999975</v>
      </c>
      <c r="C243" s="86" t="s">
        <v>297</v>
      </c>
      <c r="D243" s="78" t="s">
        <v>19</v>
      </c>
      <c r="E243" s="60">
        <v>12015.640000000001</v>
      </c>
      <c r="F243" s="60">
        <v>16.98</v>
      </c>
      <c r="G243" s="60">
        <f t="shared" si="3"/>
        <v>204025.57</v>
      </c>
    </row>
    <row r="244" spans="2:7" x14ac:dyDescent="0.25">
      <c r="B244" s="83">
        <v>6.0110999999999972</v>
      </c>
      <c r="C244" s="86" t="s">
        <v>298</v>
      </c>
      <c r="D244" s="78" t="s">
        <v>19</v>
      </c>
      <c r="E244" s="60">
        <v>2150.71</v>
      </c>
      <c r="F244" s="60">
        <v>5.37</v>
      </c>
      <c r="G244" s="60">
        <f t="shared" si="3"/>
        <v>11549.31</v>
      </c>
    </row>
    <row r="245" spans="2:7" x14ac:dyDescent="0.25">
      <c r="B245" s="83">
        <v>6.011199999999997</v>
      </c>
      <c r="C245" s="86" t="s">
        <v>299</v>
      </c>
      <c r="D245" s="78" t="s">
        <v>12</v>
      </c>
      <c r="E245" s="60">
        <v>14939.809499999999</v>
      </c>
      <c r="F245" s="60">
        <v>5.56</v>
      </c>
      <c r="G245" s="60">
        <f t="shared" si="3"/>
        <v>83065.34</v>
      </c>
    </row>
    <row r="246" spans="2:7" x14ac:dyDescent="0.25">
      <c r="B246" s="83">
        <v>6.0112999999999968</v>
      </c>
      <c r="C246" s="86" t="s">
        <v>300</v>
      </c>
      <c r="D246" s="78" t="s">
        <v>12</v>
      </c>
      <c r="E246" s="60">
        <v>9799.5135000000009</v>
      </c>
      <c r="F246" s="60">
        <v>11.54</v>
      </c>
      <c r="G246" s="60">
        <f t="shared" si="3"/>
        <v>113086.39</v>
      </c>
    </row>
    <row r="247" spans="2:7" x14ac:dyDescent="0.25">
      <c r="B247" s="83">
        <v>6.0113999999999965</v>
      </c>
      <c r="C247" s="86" t="s">
        <v>266</v>
      </c>
      <c r="D247" s="78" t="s">
        <v>19</v>
      </c>
      <c r="E247" s="60">
        <v>14166.350000000002</v>
      </c>
      <c r="F247" s="60">
        <v>13.65</v>
      </c>
      <c r="G247" s="60">
        <f t="shared" si="3"/>
        <v>193370.68</v>
      </c>
    </row>
    <row r="248" spans="2:7" x14ac:dyDescent="0.25">
      <c r="B248" s="83">
        <v>6.0114999999999963</v>
      </c>
      <c r="C248" s="86" t="s">
        <v>267</v>
      </c>
      <c r="D248" s="78" t="s">
        <v>268</v>
      </c>
      <c r="E248" s="60">
        <v>5576.18</v>
      </c>
      <c r="F248" s="60">
        <v>5.86</v>
      </c>
      <c r="G248" s="60">
        <f t="shared" si="3"/>
        <v>32676.41</v>
      </c>
    </row>
    <row r="249" spans="2:7" x14ac:dyDescent="0.25">
      <c r="B249" s="80">
        <v>6.02</v>
      </c>
      <c r="C249" s="88" t="s">
        <v>345</v>
      </c>
      <c r="D249" s="81"/>
      <c r="E249" s="84"/>
      <c r="F249" s="60"/>
      <c r="G249" s="60"/>
    </row>
    <row r="250" spans="2:7" x14ac:dyDescent="0.25">
      <c r="B250" s="83">
        <v>6.0200999999999993</v>
      </c>
      <c r="C250" s="86" t="s">
        <v>304</v>
      </c>
      <c r="D250" s="78" t="s">
        <v>268</v>
      </c>
      <c r="E250" s="60">
        <v>15716.44</v>
      </c>
      <c r="F250" s="60">
        <v>8.4</v>
      </c>
      <c r="G250" s="60">
        <f t="shared" si="3"/>
        <v>132018.1</v>
      </c>
    </row>
    <row r="251" spans="2:7" x14ac:dyDescent="0.25">
      <c r="B251" s="83">
        <v>6.0201999999999991</v>
      </c>
      <c r="C251" s="86" t="s">
        <v>305</v>
      </c>
      <c r="D251" s="78" t="s">
        <v>268</v>
      </c>
      <c r="E251" s="60">
        <v>135528.21000000002</v>
      </c>
      <c r="F251" s="60">
        <v>2.63</v>
      </c>
      <c r="G251" s="60">
        <f t="shared" si="3"/>
        <v>356439.19</v>
      </c>
    </row>
    <row r="252" spans="2:7" x14ac:dyDescent="0.25">
      <c r="B252" s="83">
        <v>6.0202999999999989</v>
      </c>
      <c r="C252" s="86" t="s">
        <v>306</v>
      </c>
      <c r="D252" s="78" t="s">
        <v>19</v>
      </c>
      <c r="E252" s="60">
        <v>9791.1000000000022</v>
      </c>
      <c r="F252" s="181">
        <v>41.64</v>
      </c>
      <c r="G252" s="60">
        <f t="shared" si="3"/>
        <v>407701.4</v>
      </c>
    </row>
    <row r="253" spans="2:7" x14ac:dyDescent="0.25">
      <c r="B253" s="83">
        <v>6.0203999999999986</v>
      </c>
      <c r="C253" s="86" t="s">
        <v>307</v>
      </c>
      <c r="D253" s="78" t="s">
        <v>19</v>
      </c>
      <c r="E253" s="60">
        <v>9515.7099999999991</v>
      </c>
      <c r="F253" s="60">
        <v>20.16</v>
      </c>
      <c r="G253" s="60">
        <f t="shared" si="3"/>
        <v>191836.71</v>
      </c>
    </row>
    <row r="254" spans="2:7" x14ac:dyDescent="0.25">
      <c r="B254" s="80">
        <v>6.0299999999999994</v>
      </c>
      <c r="C254" s="88" t="s">
        <v>346</v>
      </c>
      <c r="D254" s="81"/>
      <c r="E254" s="82"/>
      <c r="F254" s="60"/>
      <c r="G254" s="60"/>
    </row>
    <row r="255" spans="2:7" x14ac:dyDescent="0.25">
      <c r="B255" s="83">
        <v>6.0300999999999991</v>
      </c>
      <c r="C255" s="86" t="s">
        <v>309</v>
      </c>
      <c r="D255" s="78" t="s">
        <v>19</v>
      </c>
      <c r="E255" s="60">
        <v>2428.0299999999997</v>
      </c>
      <c r="F255" s="60">
        <v>26.88</v>
      </c>
      <c r="G255" s="60">
        <f t="shared" si="3"/>
        <v>65265.45</v>
      </c>
    </row>
    <row r="256" spans="2:7" x14ac:dyDescent="0.25">
      <c r="B256" s="83">
        <v>6.0301999999999989</v>
      </c>
      <c r="C256" s="86" t="s">
        <v>310</v>
      </c>
      <c r="D256" s="78" t="s">
        <v>19</v>
      </c>
      <c r="E256" s="60">
        <v>1447.212</v>
      </c>
      <c r="F256" s="60">
        <v>26.88</v>
      </c>
      <c r="G256" s="60">
        <f t="shared" si="3"/>
        <v>38901.06</v>
      </c>
    </row>
    <row r="257" spans="2:7" x14ac:dyDescent="0.25">
      <c r="B257" s="83">
        <v>6.0302999999999987</v>
      </c>
      <c r="C257" s="86" t="s">
        <v>311</v>
      </c>
      <c r="D257" s="78" t="s">
        <v>268</v>
      </c>
      <c r="E257" s="60">
        <v>863.11999999999989</v>
      </c>
      <c r="F257" s="60">
        <v>8.4</v>
      </c>
      <c r="G257" s="60">
        <f t="shared" si="3"/>
        <v>7250.21</v>
      </c>
    </row>
    <row r="258" spans="2:7" x14ac:dyDescent="0.25">
      <c r="B258" s="83">
        <v>6.0303999999999984</v>
      </c>
      <c r="C258" s="86" t="s">
        <v>312</v>
      </c>
      <c r="D258" s="78" t="s">
        <v>268</v>
      </c>
      <c r="E258" s="60">
        <v>8866.4699999999993</v>
      </c>
      <c r="F258" s="60">
        <v>2.63</v>
      </c>
      <c r="G258" s="60">
        <f t="shared" si="3"/>
        <v>23318.82</v>
      </c>
    </row>
    <row r="259" spans="2:7" x14ac:dyDescent="0.25">
      <c r="B259" s="92">
        <v>7</v>
      </c>
      <c r="C259" s="93" t="s">
        <v>414</v>
      </c>
      <c r="D259" s="94"/>
      <c r="E259" s="95"/>
      <c r="F259" s="60"/>
      <c r="G259" s="60"/>
    </row>
    <row r="260" spans="2:7" x14ac:dyDescent="0.25">
      <c r="B260" s="80">
        <v>7.01</v>
      </c>
      <c r="C260" s="88" t="s">
        <v>415</v>
      </c>
      <c r="D260" s="81"/>
      <c r="E260" s="82"/>
      <c r="F260" s="60"/>
      <c r="G260" s="60"/>
    </row>
    <row r="261" spans="2:7" x14ac:dyDescent="0.25">
      <c r="B261" s="83">
        <v>7.0100999999999996</v>
      </c>
      <c r="C261" s="86" t="s">
        <v>271</v>
      </c>
      <c r="D261" s="78" t="s">
        <v>12</v>
      </c>
      <c r="E261" s="60">
        <v>6349.3021399999989</v>
      </c>
      <c r="F261" s="60">
        <v>3.72</v>
      </c>
      <c r="G261" s="60">
        <f t="shared" si="3"/>
        <v>23619.4</v>
      </c>
    </row>
    <row r="262" spans="2:7" x14ac:dyDescent="0.25">
      <c r="B262" s="83">
        <v>7.0101999999999993</v>
      </c>
      <c r="C262" s="86" t="s">
        <v>272</v>
      </c>
      <c r="D262" s="78" t="s">
        <v>268</v>
      </c>
      <c r="E262" s="60">
        <v>1955.3700000000001</v>
      </c>
      <c r="F262" s="60">
        <v>5.86</v>
      </c>
      <c r="G262" s="60">
        <f t="shared" si="3"/>
        <v>11458.47</v>
      </c>
    </row>
    <row r="263" spans="2:7" x14ac:dyDescent="0.25">
      <c r="B263" s="83">
        <v>7.0102999999999991</v>
      </c>
      <c r="C263" s="86" t="s">
        <v>273</v>
      </c>
      <c r="D263" s="78" t="s">
        <v>268</v>
      </c>
      <c r="E263" s="60">
        <v>6121.5599999999995</v>
      </c>
      <c r="F263" s="60">
        <v>2.06</v>
      </c>
      <c r="G263" s="60">
        <f t="shared" si="3"/>
        <v>12610.41</v>
      </c>
    </row>
    <row r="264" spans="2:7" x14ac:dyDescent="0.25">
      <c r="B264" s="83">
        <v>7.0103999999999989</v>
      </c>
      <c r="C264" s="86" t="s">
        <v>293</v>
      </c>
      <c r="D264" s="78" t="s">
        <v>19</v>
      </c>
      <c r="E264" s="60">
        <v>20466.36</v>
      </c>
      <c r="F264" s="60">
        <v>7.52</v>
      </c>
      <c r="G264" s="60">
        <f t="shared" si="3"/>
        <v>153907.03</v>
      </c>
    </row>
    <row r="265" spans="2:7" x14ac:dyDescent="0.25">
      <c r="B265" s="83">
        <v>7.0104999999999986</v>
      </c>
      <c r="C265" s="86" t="s">
        <v>294</v>
      </c>
      <c r="D265" s="78" t="s">
        <v>19</v>
      </c>
      <c r="E265" s="60">
        <v>9296.4000000000015</v>
      </c>
      <c r="F265" s="60">
        <v>9.52</v>
      </c>
      <c r="G265" s="60">
        <f t="shared" si="3"/>
        <v>88501.73</v>
      </c>
    </row>
    <row r="266" spans="2:7" x14ac:dyDescent="0.25">
      <c r="B266" s="83">
        <v>7.0105999999999984</v>
      </c>
      <c r="C266" s="86" t="s">
        <v>397</v>
      </c>
      <c r="D266" s="78" t="s">
        <v>12</v>
      </c>
      <c r="E266" s="60">
        <v>6957.899594999999</v>
      </c>
      <c r="F266" s="60">
        <v>17.079999999999998</v>
      </c>
      <c r="G266" s="60">
        <f t="shared" si="3"/>
        <v>118840.93</v>
      </c>
    </row>
    <row r="267" spans="2:7" x14ac:dyDescent="0.25">
      <c r="B267" s="83">
        <v>7.0106999999999982</v>
      </c>
      <c r="C267" s="86" t="s">
        <v>296</v>
      </c>
      <c r="D267" s="78" t="s">
        <v>12</v>
      </c>
      <c r="E267" s="60">
        <v>22009.8</v>
      </c>
      <c r="F267" s="60">
        <v>4.7</v>
      </c>
      <c r="G267" s="60">
        <f t="shared" si="3"/>
        <v>103446.06</v>
      </c>
    </row>
    <row r="268" spans="2:7" x14ac:dyDescent="0.25">
      <c r="B268" s="83">
        <v>7.0107999999999979</v>
      </c>
      <c r="C268" s="86" t="s">
        <v>297</v>
      </c>
      <c r="D268" s="78" t="s">
        <v>19</v>
      </c>
      <c r="E268" s="60">
        <v>34420.629999999997</v>
      </c>
      <c r="F268" s="60">
        <v>16.98</v>
      </c>
      <c r="G268" s="60">
        <f t="shared" si="3"/>
        <v>584462.30000000005</v>
      </c>
    </row>
    <row r="269" spans="2:7" x14ac:dyDescent="0.25">
      <c r="B269" s="83">
        <v>7.0108999999999977</v>
      </c>
      <c r="C269" s="86" t="s">
        <v>298</v>
      </c>
      <c r="D269" s="78" t="s">
        <v>19</v>
      </c>
      <c r="E269" s="60">
        <v>11197.009999999997</v>
      </c>
      <c r="F269" s="60">
        <v>5.37</v>
      </c>
      <c r="G269" s="60">
        <f t="shared" si="3"/>
        <v>60127.94</v>
      </c>
    </row>
    <row r="270" spans="2:7" x14ac:dyDescent="0.25">
      <c r="B270" s="83">
        <v>7.0109999999999975</v>
      </c>
      <c r="C270" s="86" t="s">
        <v>299</v>
      </c>
      <c r="D270" s="78" t="s">
        <v>12</v>
      </c>
      <c r="E270" s="60">
        <v>11265.899764999998</v>
      </c>
      <c r="F270" s="60">
        <v>5.56</v>
      </c>
      <c r="G270" s="60">
        <f t="shared" si="3"/>
        <v>62638.400000000001</v>
      </c>
    </row>
    <row r="271" spans="2:7" x14ac:dyDescent="0.25">
      <c r="B271" s="83">
        <v>7.0110999999999972</v>
      </c>
      <c r="C271" s="86" t="s">
        <v>300</v>
      </c>
      <c r="D271" s="78" t="s">
        <v>12</v>
      </c>
      <c r="E271" s="60">
        <v>7557.899594999999</v>
      </c>
      <c r="F271" s="60">
        <v>11.54</v>
      </c>
      <c r="G271" s="60">
        <f t="shared" si="3"/>
        <v>87218.16</v>
      </c>
    </row>
    <row r="272" spans="2:7" x14ac:dyDescent="0.25">
      <c r="B272" s="83">
        <v>7.011199999999997</v>
      </c>
      <c r="C272" s="86" t="s">
        <v>266</v>
      </c>
      <c r="D272" s="78" t="s">
        <v>19</v>
      </c>
      <c r="E272" s="60">
        <v>45617.639999999992</v>
      </c>
      <c r="F272" s="60">
        <v>13.65</v>
      </c>
      <c r="G272" s="60">
        <f t="shared" si="3"/>
        <v>622680.79</v>
      </c>
    </row>
    <row r="273" spans="2:7" x14ac:dyDescent="0.25">
      <c r="B273" s="83">
        <v>7.0112999999999968</v>
      </c>
      <c r="C273" s="86" t="s">
        <v>267</v>
      </c>
      <c r="D273" s="78" t="s">
        <v>268</v>
      </c>
      <c r="E273" s="60">
        <v>24940.080000000002</v>
      </c>
      <c r="F273" s="60">
        <v>5.86</v>
      </c>
      <c r="G273" s="60">
        <f t="shared" si="3"/>
        <v>146148.87</v>
      </c>
    </row>
    <row r="274" spans="2:7" x14ac:dyDescent="0.25">
      <c r="B274" s="83">
        <v>7.0113999999999965</v>
      </c>
      <c r="C274" s="86" t="s">
        <v>302</v>
      </c>
      <c r="D274" s="78" t="s">
        <v>268</v>
      </c>
      <c r="E274" s="60">
        <v>17922.89</v>
      </c>
      <c r="F274" s="60">
        <v>2.06</v>
      </c>
      <c r="G274" s="60">
        <f t="shared" ref="G274:G337" si="4">+ROUND(E274*F274,2)</f>
        <v>36921.15</v>
      </c>
    </row>
    <row r="275" spans="2:7" x14ac:dyDescent="0.25">
      <c r="B275" s="80">
        <v>7.02</v>
      </c>
      <c r="C275" s="88" t="s">
        <v>416</v>
      </c>
      <c r="D275" s="81"/>
      <c r="E275" s="82"/>
      <c r="F275" s="60"/>
      <c r="G275" s="60"/>
    </row>
    <row r="276" spans="2:7" x14ac:dyDescent="0.25">
      <c r="B276" s="83">
        <v>7.0200999999999993</v>
      </c>
      <c r="C276" s="86" t="s">
        <v>304</v>
      </c>
      <c r="D276" s="78" t="s">
        <v>268</v>
      </c>
      <c r="E276" s="60">
        <v>15017.22</v>
      </c>
      <c r="F276" s="60">
        <v>8.4</v>
      </c>
      <c r="G276" s="60">
        <f t="shared" si="4"/>
        <v>126144.65</v>
      </c>
    </row>
    <row r="277" spans="2:7" x14ac:dyDescent="0.25">
      <c r="B277" s="83">
        <v>7.0201999999999991</v>
      </c>
      <c r="C277" s="86" t="s">
        <v>305</v>
      </c>
      <c r="D277" s="78" t="s">
        <v>268</v>
      </c>
      <c r="E277" s="60">
        <v>207609.59</v>
      </c>
      <c r="F277" s="60">
        <v>2.63</v>
      </c>
      <c r="G277" s="60">
        <f t="shared" si="4"/>
        <v>546013.22</v>
      </c>
    </row>
    <row r="278" spans="2:7" x14ac:dyDescent="0.25">
      <c r="B278" s="83">
        <v>7.0202999999999989</v>
      </c>
      <c r="C278" s="86" t="s">
        <v>306</v>
      </c>
      <c r="D278" s="78" t="s">
        <v>19</v>
      </c>
      <c r="E278" s="60">
        <v>7768.6200000000008</v>
      </c>
      <c r="F278" s="181">
        <v>41.64</v>
      </c>
      <c r="G278" s="60">
        <f t="shared" si="4"/>
        <v>323485.34000000003</v>
      </c>
    </row>
    <row r="279" spans="2:7" x14ac:dyDescent="0.25">
      <c r="B279" s="83">
        <v>7.0203999999999986</v>
      </c>
      <c r="C279" s="86" t="s">
        <v>307</v>
      </c>
      <c r="D279" s="78" t="s">
        <v>19</v>
      </c>
      <c r="E279" s="60">
        <v>9296.4000000000015</v>
      </c>
      <c r="F279" s="60">
        <v>20.16</v>
      </c>
      <c r="G279" s="60">
        <f t="shared" si="4"/>
        <v>187415.42</v>
      </c>
    </row>
    <row r="280" spans="2:7" x14ac:dyDescent="0.25">
      <c r="B280" s="80">
        <v>7.0299999999999994</v>
      </c>
      <c r="C280" s="88" t="s">
        <v>321</v>
      </c>
      <c r="D280" s="78"/>
      <c r="E280" s="60"/>
      <c r="F280" s="60"/>
      <c r="G280" s="60"/>
    </row>
    <row r="281" spans="2:7" x14ac:dyDescent="0.25">
      <c r="B281" s="83">
        <v>7.0300999999999991</v>
      </c>
      <c r="C281" s="86" t="s">
        <v>323</v>
      </c>
      <c r="D281" s="78" t="s">
        <v>322</v>
      </c>
      <c r="E281" s="60">
        <v>60</v>
      </c>
      <c r="F281" s="60">
        <v>981.89</v>
      </c>
      <c r="G281" s="60">
        <f t="shared" si="4"/>
        <v>58913.4</v>
      </c>
    </row>
    <row r="282" spans="2:7" x14ac:dyDescent="0.25">
      <c r="B282" s="83">
        <v>7.0301999999999989</v>
      </c>
      <c r="C282" s="86" t="s">
        <v>324</v>
      </c>
      <c r="D282" s="78" t="s">
        <v>268</v>
      </c>
      <c r="E282" s="60">
        <v>264</v>
      </c>
      <c r="F282" s="60">
        <v>8.4</v>
      </c>
      <c r="G282" s="60">
        <f t="shared" si="4"/>
        <v>2217.6</v>
      </c>
    </row>
    <row r="283" spans="2:7" x14ac:dyDescent="0.25">
      <c r="B283" s="83">
        <v>7.0302999999999987</v>
      </c>
      <c r="C283" s="86" t="s">
        <v>325</v>
      </c>
      <c r="D283" s="78" t="s">
        <v>268</v>
      </c>
      <c r="E283" s="60">
        <v>3837.88</v>
      </c>
      <c r="F283" s="60">
        <v>2.63</v>
      </c>
      <c r="G283" s="60">
        <f t="shared" si="4"/>
        <v>10093.620000000001</v>
      </c>
    </row>
    <row r="284" spans="2:7" x14ac:dyDescent="0.25">
      <c r="B284" s="92">
        <v>8</v>
      </c>
      <c r="C284" s="93" t="s">
        <v>417</v>
      </c>
      <c r="D284" s="94"/>
      <c r="E284" s="95"/>
      <c r="F284" s="60"/>
      <c r="G284" s="60"/>
    </row>
    <row r="285" spans="2:7" x14ac:dyDescent="0.25">
      <c r="B285" s="80">
        <v>8.01</v>
      </c>
      <c r="C285" s="88" t="s">
        <v>418</v>
      </c>
      <c r="D285" s="81"/>
      <c r="E285" s="82"/>
      <c r="F285" s="60"/>
      <c r="G285" s="60"/>
    </row>
    <row r="286" spans="2:7" x14ac:dyDescent="0.25">
      <c r="B286" s="83">
        <v>8.0100999999999996</v>
      </c>
      <c r="C286" s="86" t="s">
        <v>271</v>
      </c>
      <c r="D286" s="78" t="s">
        <v>12</v>
      </c>
      <c r="E286" s="60">
        <v>4618.4999999999991</v>
      </c>
      <c r="F286" s="60">
        <v>3.72</v>
      </c>
      <c r="G286" s="60">
        <f t="shared" si="4"/>
        <v>17180.82</v>
      </c>
    </row>
    <row r="287" spans="2:7" x14ac:dyDescent="0.25">
      <c r="B287" s="83">
        <v>8.0101999999999993</v>
      </c>
      <c r="C287" s="86" t="s">
        <v>272</v>
      </c>
      <c r="D287" s="78" t="s">
        <v>268</v>
      </c>
      <c r="E287" s="60">
        <v>1422.62</v>
      </c>
      <c r="F287" s="60">
        <v>5.86</v>
      </c>
      <c r="G287" s="60">
        <f t="shared" si="4"/>
        <v>8336.5499999999993</v>
      </c>
    </row>
    <row r="288" spans="2:7" x14ac:dyDescent="0.25">
      <c r="B288" s="83">
        <v>8.0102999999999991</v>
      </c>
      <c r="C288" s="86" t="s">
        <v>273</v>
      </c>
      <c r="D288" s="78" t="s">
        <v>268</v>
      </c>
      <c r="E288" s="60">
        <v>622.39</v>
      </c>
      <c r="F288" s="60">
        <v>2.06</v>
      </c>
      <c r="G288" s="60">
        <f t="shared" si="4"/>
        <v>1282.1199999999999</v>
      </c>
    </row>
    <row r="289" spans="2:7" x14ac:dyDescent="0.25">
      <c r="B289" s="83">
        <v>8.0103999999999989</v>
      </c>
      <c r="C289" s="86" t="s">
        <v>293</v>
      </c>
      <c r="D289" s="78" t="s">
        <v>19</v>
      </c>
      <c r="E289" s="60">
        <v>12608.33</v>
      </c>
      <c r="F289" s="60">
        <v>7.52</v>
      </c>
      <c r="G289" s="60">
        <f t="shared" si="4"/>
        <v>94814.64</v>
      </c>
    </row>
    <row r="290" spans="2:7" x14ac:dyDescent="0.25">
      <c r="B290" s="83">
        <v>8.0104999999999986</v>
      </c>
      <c r="C290" s="86" t="s">
        <v>294</v>
      </c>
      <c r="D290" s="78" t="s">
        <v>19</v>
      </c>
      <c r="E290" s="60">
        <v>2969.99</v>
      </c>
      <c r="F290" s="60">
        <v>9.52</v>
      </c>
      <c r="G290" s="60">
        <f t="shared" si="4"/>
        <v>28274.3</v>
      </c>
    </row>
    <row r="291" spans="2:7" x14ac:dyDescent="0.25">
      <c r="B291" s="83">
        <v>8.0105999999999984</v>
      </c>
      <c r="C291" s="86" t="s">
        <v>397</v>
      </c>
      <c r="D291" s="78" t="s">
        <v>12</v>
      </c>
      <c r="E291" s="60">
        <v>2909.75</v>
      </c>
      <c r="F291" s="60">
        <v>17.079999999999998</v>
      </c>
      <c r="G291" s="60">
        <f t="shared" si="4"/>
        <v>49698.53</v>
      </c>
    </row>
    <row r="292" spans="2:7" x14ac:dyDescent="0.25">
      <c r="B292" s="83">
        <v>8.0106999999999982</v>
      </c>
      <c r="C292" s="86" t="s">
        <v>269</v>
      </c>
      <c r="D292" s="78" t="s">
        <v>268</v>
      </c>
      <c r="E292" s="60">
        <v>208.72</v>
      </c>
      <c r="F292" s="60">
        <v>5.86</v>
      </c>
      <c r="G292" s="60">
        <f t="shared" si="4"/>
        <v>1223.0999999999999</v>
      </c>
    </row>
    <row r="293" spans="2:7" x14ac:dyDescent="0.25">
      <c r="B293" s="83">
        <v>8.0107999999999979</v>
      </c>
      <c r="C293" s="86" t="s">
        <v>296</v>
      </c>
      <c r="D293" s="78" t="s">
        <v>12</v>
      </c>
      <c r="E293" s="60">
        <v>11751.27</v>
      </c>
      <c r="F293" s="60">
        <v>4.7</v>
      </c>
      <c r="G293" s="60">
        <f t="shared" si="4"/>
        <v>55230.97</v>
      </c>
    </row>
    <row r="294" spans="2:7" x14ac:dyDescent="0.25">
      <c r="B294" s="83">
        <v>8.0108999999999977</v>
      </c>
      <c r="C294" s="86" t="s">
        <v>297</v>
      </c>
      <c r="D294" s="78" t="s">
        <v>19</v>
      </c>
      <c r="E294" s="60">
        <v>12097.830000000002</v>
      </c>
      <c r="F294" s="60">
        <v>16.98</v>
      </c>
      <c r="G294" s="60">
        <f t="shared" si="4"/>
        <v>205421.15</v>
      </c>
    </row>
    <row r="295" spans="2:7" x14ac:dyDescent="0.25">
      <c r="B295" s="83">
        <v>8.0109999999999975</v>
      </c>
      <c r="C295" s="86" t="s">
        <v>298</v>
      </c>
      <c r="D295" s="78" t="s">
        <v>19</v>
      </c>
      <c r="E295" s="60">
        <v>1397.0799999999997</v>
      </c>
      <c r="F295" s="60">
        <v>5.37</v>
      </c>
      <c r="G295" s="60">
        <f t="shared" si="4"/>
        <v>7502.32</v>
      </c>
    </row>
    <row r="296" spans="2:7" x14ac:dyDescent="0.25">
      <c r="B296" s="83">
        <v>8.0110999999999972</v>
      </c>
      <c r="C296" s="86" t="s">
        <v>299</v>
      </c>
      <c r="D296" s="78" t="s">
        <v>12</v>
      </c>
      <c r="E296" s="60">
        <v>4821.3499999999995</v>
      </c>
      <c r="F296" s="60">
        <v>5.56</v>
      </c>
      <c r="G296" s="60">
        <f t="shared" si="4"/>
        <v>26806.71</v>
      </c>
    </row>
    <row r="297" spans="2:7" x14ac:dyDescent="0.25">
      <c r="B297" s="83">
        <v>8.011199999999997</v>
      </c>
      <c r="C297" s="86" t="s">
        <v>300</v>
      </c>
      <c r="D297" s="78" t="s">
        <v>12</v>
      </c>
      <c r="E297" s="60">
        <v>3233.7499999999995</v>
      </c>
      <c r="F297" s="60">
        <v>11.54</v>
      </c>
      <c r="G297" s="60">
        <f t="shared" si="4"/>
        <v>37317.480000000003</v>
      </c>
    </row>
    <row r="298" spans="2:7" x14ac:dyDescent="0.25">
      <c r="B298" s="83">
        <v>8.0112999999999968</v>
      </c>
      <c r="C298" s="86" t="s">
        <v>301</v>
      </c>
      <c r="D298" s="78" t="s">
        <v>12</v>
      </c>
      <c r="E298" s="60">
        <v>184</v>
      </c>
      <c r="F298" s="60">
        <v>8.07</v>
      </c>
      <c r="G298" s="60">
        <f t="shared" si="4"/>
        <v>1484.88</v>
      </c>
    </row>
    <row r="299" spans="2:7" x14ac:dyDescent="0.25">
      <c r="B299" s="83">
        <v>8.0113999999999965</v>
      </c>
      <c r="C299" s="86" t="s">
        <v>266</v>
      </c>
      <c r="D299" s="78" t="s">
        <v>19</v>
      </c>
      <c r="E299" s="60">
        <v>13494.910000000002</v>
      </c>
      <c r="F299" s="60">
        <v>13.65</v>
      </c>
      <c r="G299" s="60">
        <f t="shared" si="4"/>
        <v>184205.52</v>
      </c>
    </row>
    <row r="300" spans="2:7" x14ac:dyDescent="0.25">
      <c r="B300" s="83">
        <v>8.0114999999999963</v>
      </c>
      <c r="C300" s="86" t="s">
        <v>267</v>
      </c>
      <c r="D300" s="78" t="s">
        <v>268</v>
      </c>
      <c r="E300" s="60">
        <v>5146.29</v>
      </c>
      <c r="F300" s="60">
        <v>5.86</v>
      </c>
      <c r="G300" s="60">
        <f t="shared" si="4"/>
        <v>30157.26</v>
      </c>
    </row>
    <row r="301" spans="2:7" x14ac:dyDescent="0.25">
      <c r="B301" s="83">
        <v>8.0115999999999961</v>
      </c>
      <c r="C301" s="86" t="s">
        <v>302</v>
      </c>
      <c r="D301" s="78" t="s">
        <v>268</v>
      </c>
      <c r="E301" s="60">
        <v>36.44</v>
      </c>
      <c r="F301" s="60">
        <v>2.06</v>
      </c>
      <c r="G301" s="60">
        <f t="shared" si="4"/>
        <v>75.069999999999993</v>
      </c>
    </row>
    <row r="302" spans="2:7" x14ac:dyDescent="0.25">
      <c r="B302" s="80">
        <v>8.02</v>
      </c>
      <c r="C302" s="88" t="s">
        <v>419</v>
      </c>
      <c r="D302" s="81"/>
      <c r="E302" s="82"/>
      <c r="F302" s="60"/>
      <c r="G302" s="60"/>
    </row>
    <row r="303" spans="2:7" x14ac:dyDescent="0.25">
      <c r="B303" s="83">
        <v>8.0200999999999993</v>
      </c>
      <c r="C303" s="86" t="s">
        <v>304</v>
      </c>
      <c r="D303" s="78" t="s">
        <v>268</v>
      </c>
      <c r="E303" s="60">
        <v>4110.22</v>
      </c>
      <c r="F303" s="60">
        <v>8.4</v>
      </c>
      <c r="G303" s="60">
        <f t="shared" si="4"/>
        <v>34525.85</v>
      </c>
    </row>
    <row r="304" spans="2:7" x14ac:dyDescent="0.25">
      <c r="B304" s="83">
        <v>8.0201999999999991</v>
      </c>
      <c r="C304" s="86" t="s">
        <v>305</v>
      </c>
      <c r="D304" s="78" t="s">
        <v>268</v>
      </c>
      <c r="E304" s="60">
        <v>71251.679999999993</v>
      </c>
      <c r="F304" s="60">
        <v>2.63</v>
      </c>
      <c r="G304" s="60">
        <f t="shared" si="4"/>
        <v>187391.92</v>
      </c>
    </row>
    <row r="305" spans="2:7" x14ac:dyDescent="0.25">
      <c r="B305" s="83">
        <v>8.0202999999999989</v>
      </c>
      <c r="C305" s="86" t="s">
        <v>306</v>
      </c>
      <c r="D305" s="78" t="s">
        <v>19</v>
      </c>
      <c r="E305" s="60">
        <v>2624.7199999999993</v>
      </c>
      <c r="F305" s="181">
        <v>41.64</v>
      </c>
      <c r="G305" s="60">
        <f t="shared" si="4"/>
        <v>109293.34</v>
      </c>
    </row>
    <row r="306" spans="2:7" x14ac:dyDescent="0.25">
      <c r="B306" s="83">
        <v>8.0203999999999986</v>
      </c>
      <c r="C306" s="86" t="s">
        <v>307</v>
      </c>
      <c r="D306" s="78" t="s">
        <v>19</v>
      </c>
      <c r="E306" s="60">
        <v>2969.99</v>
      </c>
      <c r="F306" s="60">
        <v>20.16</v>
      </c>
      <c r="G306" s="60">
        <f t="shared" si="4"/>
        <v>59875</v>
      </c>
    </row>
    <row r="307" spans="2:7" x14ac:dyDescent="0.25">
      <c r="B307" s="80">
        <v>8.0299999999999994</v>
      </c>
      <c r="C307" s="88" t="s">
        <v>420</v>
      </c>
      <c r="D307" s="81"/>
      <c r="E307" s="82"/>
      <c r="F307" s="60"/>
      <c r="G307" s="60"/>
    </row>
    <row r="308" spans="2:7" x14ac:dyDescent="0.25">
      <c r="B308" s="83">
        <v>8.0300999999999991</v>
      </c>
      <c r="C308" s="86" t="s">
        <v>309</v>
      </c>
      <c r="D308" s="78" t="s">
        <v>19</v>
      </c>
      <c r="E308" s="60">
        <v>1120</v>
      </c>
      <c r="F308" s="60">
        <v>26.88</v>
      </c>
      <c r="G308" s="60">
        <f t="shared" si="4"/>
        <v>30105.599999999999</v>
      </c>
    </row>
    <row r="309" spans="2:7" x14ac:dyDescent="0.25">
      <c r="B309" s="83">
        <v>8.0301999999999989</v>
      </c>
      <c r="C309" s="86" t="s">
        <v>330</v>
      </c>
      <c r="D309" s="78" t="s">
        <v>19</v>
      </c>
      <c r="E309" s="60">
        <v>200</v>
      </c>
      <c r="F309" s="60">
        <v>30.41</v>
      </c>
      <c r="G309" s="60">
        <f t="shared" si="4"/>
        <v>6082</v>
      </c>
    </row>
    <row r="310" spans="2:7" x14ac:dyDescent="0.25">
      <c r="B310" s="83">
        <v>8.0302999999999987</v>
      </c>
      <c r="C310" s="86" t="s">
        <v>310</v>
      </c>
      <c r="D310" s="78" t="s">
        <v>19</v>
      </c>
      <c r="E310" s="60">
        <v>924.00000000000023</v>
      </c>
      <c r="F310" s="60">
        <v>26.88</v>
      </c>
      <c r="G310" s="60">
        <f t="shared" si="4"/>
        <v>24837.119999999999</v>
      </c>
    </row>
    <row r="311" spans="2:7" x14ac:dyDescent="0.25">
      <c r="B311" s="83">
        <v>8.0303999999999984</v>
      </c>
      <c r="C311" s="86" t="s">
        <v>311</v>
      </c>
      <c r="D311" s="78" t="s">
        <v>268</v>
      </c>
      <c r="E311" s="60">
        <v>110.88</v>
      </c>
      <c r="F311" s="60">
        <v>8.4</v>
      </c>
      <c r="G311" s="60">
        <f t="shared" si="4"/>
        <v>931.39</v>
      </c>
    </row>
    <row r="312" spans="2:7" x14ac:dyDescent="0.25">
      <c r="B312" s="80">
        <v>8.0399999999999991</v>
      </c>
      <c r="C312" s="88" t="s">
        <v>321</v>
      </c>
      <c r="D312" s="81"/>
      <c r="E312" s="82"/>
      <c r="F312" s="60"/>
      <c r="G312" s="60"/>
    </row>
    <row r="313" spans="2:7" x14ac:dyDescent="0.25">
      <c r="B313" s="83">
        <v>8.0400999999999989</v>
      </c>
      <c r="C313" s="86" t="s">
        <v>406</v>
      </c>
      <c r="D313" s="78" t="s">
        <v>322</v>
      </c>
      <c r="E313" s="60">
        <v>16</v>
      </c>
      <c r="F313" s="60">
        <v>882.69</v>
      </c>
      <c r="G313" s="60">
        <f t="shared" si="4"/>
        <v>14123.04</v>
      </c>
    </row>
    <row r="314" spans="2:7" x14ac:dyDescent="0.25">
      <c r="B314" s="83">
        <v>8.0401999999999987</v>
      </c>
      <c r="C314" s="86" t="s">
        <v>323</v>
      </c>
      <c r="D314" s="78" t="s">
        <v>322</v>
      </c>
      <c r="E314" s="60">
        <v>95</v>
      </c>
      <c r="F314" s="60">
        <v>981.89</v>
      </c>
      <c r="G314" s="60">
        <f t="shared" si="4"/>
        <v>93279.55</v>
      </c>
    </row>
    <row r="315" spans="2:7" x14ac:dyDescent="0.25">
      <c r="B315" s="83">
        <v>8.0402999999999984</v>
      </c>
      <c r="C315" s="86" t="s">
        <v>324</v>
      </c>
      <c r="D315" s="78" t="s">
        <v>268</v>
      </c>
      <c r="E315" s="60">
        <v>460.24</v>
      </c>
      <c r="F315" s="60">
        <v>8.4</v>
      </c>
      <c r="G315" s="60">
        <f t="shared" si="4"/>
        <v>3866.02</v>
      </c>
    </row>
    <row r="316" spans="2:7" x14ac:dyDescent="0.25">
      <c r="B316" s="83">
        <v>8.0403999999999982</v>
      </c>
      <c r="C316" s="86" t="s">
        <v>325</v>
      </c>
      <c r="D316" s="78" t="s">
        <v>268</v>
      </c>
      <c r="E316" s="60">
        <v>8083.49</v>
      </c>
      <c r="F316" s="60">
        <v>2.63</v>
      </c>
      <c r="G316" s="60">
        <f t="shared" si="4"/>
        <v>21259.58</v>
      </c>
    </row>
    <row r="317" spans="2:7" x14ac:dyDescent="0.25">
      <c r="B317" s="92">
        <v>9</v>
      </c>
      <c r="C317" s="93" t="s">
        <v>421</v>
      </c>
      <c r="D317" s="94"/>
      <c r="E317" s="95"/>
      <c r="F317" s="60"/>
      <c r="G317" s="60"/>
    </row>
    <row r="318" spans="2:7" x14ac:dyDescent="0.25">
      <c r="B318" s="80">
        <v>9.01</v>
      </c>
      <c r="C318" s="88" t="s">
        <v>347</v>
      </c>
      <c r="D318" s="81"/>
      <c r="E318" s="82"/>
      <c r="F318" s="60"/>
      <c r="G318" s="60"/>
    </row>
    <row r="319" spans="2:7" x14ac:dyDescent="0.25">
      <c r="B319" s="83">
        <v>9.0100999999999996</v>
      </c>
      <c r="C319" s="86" t="s">
        <v>293</v>
      </c>
      <c r="D319" s="78" t="s">
        <v>19</v>
      </c>
      <c r="E319" s="60">
        <v>11364</v>
      </c>
      <c r="F319" s="60">
        <v>7.52</v>
      </c>
      <c r="G319" s="60">
        <f t="shared" si="4"/>
        <v>85457.279999999999</v>
      </c>
    </row>
    <row r="320" spans="2:7" x14ac:dyDescent="0.25">
      <c r="B320" s="83">
        <v>9.0101999999999993</v>
      </c>
      <c r="C320" s="86" t="s">
        <v>297</v>
      </c>
      <c r="D320" s="78" t="s">
        <v>19</v>
      </c>
      <c r="E320" s="60">
        <v>2152.4682000000003</v>
      </c>
      <c r="F320" s="60">
        <v>16.98</v>
      </c>
      <c r="G320" s="60">
        <f t="shared" si="4"/>
        <v>36548.910000000003</v>
      </c>
    </row>
    <row r="321" spans="2:7" x14ac:dyDescent="0.25">
      <c r="B321" s="83">
        <v>9.0102999999999991</v>
      </c>
      <c r="C321" s="86" t="s">
        <v>269</v>
      </c>
      <c r="D321" s="78" t="s">
        <v>268</v>
      </c>
      <c r="E321" s="60">
        <v>4093.46</v>
      </c>
      <c r="F321" s="60">
        <v>5.86</v>
      </c>
      <c r="G321" s="60">
        <f t="shared" si="4"/>
        <v>23987.68</v>
      </c>
    </row>
    <row r="322" spans="2:7" x14ac:dyDescent="0.25">
      <c r="B322" s="83">
        <v>9.0103999999999989</v>
      </c>
      <c r="C322" s="86" t="s">
        <v>270</v>
      </c>
      <c r="D322" s="78" t="s">
        <v>268</v>
      </c>
      <c r="E322" s="60">
        <v>195826.86000000002</v>
      </c>
      <c r="F322" s="60">
        <v>2.06</v>
      </c>
      <c r="G322" s="60">
        <f t="shared" si="4"/>
        <v>403403.33</v>
      </c>
    </row>
    <row r="323" spans="2:7" x14ac:dyDescent="0.25">
      <c r="B323" s="83">
        <v>9.0104999999999986</v>
      </c>
      <c r="C323" s="86" t="s">
        <v>266</v>
      </c>
      <c r="D323" s="78" t="s">
        <v>19</v>
      </c>
      <c r="E323" s="60">
        <v>6729.8071399999999</v>
      </c>
      <c r="F323" s="60">
        <v>13.65</v>
      </c>
      <c r="G323" s="60">
        <f t="shared" si="4"/>
        <v>91861.87</v>
      </c>
    </row>
    <row r="324" spans="2:7" x14ac:dyDescent="0.25">
      <c r="B324" s="83">
        <v>9.0105999999999984</v>
      </c>
      <c r="C324" s="86" t="s">
        <v>348</v>
      </c>
      <c r="D324" s="78" t="s">
        <v>12</v>
      </c>
      <c r="E324" s="60">
        <v>960.89400000000001</v>
      </c>
      <c r="F324" s="60">
        <v>1.04</v>
      </c>
      <c r="G324" s="60">
        <f t="shared" si="4"/>
        <v>999.33</v>
      </c>
    </row>
    <row r="325" spans="2:7" x14ac:dyDescent="0.25">
      <c r="B325" s="83">
        <v>9.0106999999999982</v>
      </c>
      <c r="C325" s="86" t="s">
        <v>349</v>
      </c>
      <c r="D325" s="78" t="s">
        <v>19</v>
      </c>
      <c r="E325" s="60">
        <v>52.05</v>
      </c>
      <c r="F325" s="60">
        <v>48.62</v>
      </c>
      <c r="G325" s="60">
        <f t="shared" si="4"/>
        <v>2530.67</v>
      </c>
    </row>
    <row r="326" spans="2:7" x14ac:dyDescent="0.25">
      <c r="B326" s="83">
        <v>9.0107999999999979</v>
      </c>
      <c r="C326" s="86" t="s">
        <v>422</v>
      </c>
      <c r="D326" s="78" t="s">
        <v>19</v>
      </c>
      <c r="E326" s="60">
        <v>138.43</v>
      </c>
      <c r="F326" s="60">
        <v>31.37</v>
      </c>
      <c r="G326" s="60">
        <f t="shared" si="4"/>
        <v>4342.55</v>
      </c>
    </row>
    <row r="327" spans="2:7" x14ac:dyDescent="0.25">
      <c r="B327" s="83">
        <v>9.0108999999999977</v>
      </c>
      <c r="C327" s="86" t="s">
        <v>350</v>
      </c>
      <c r="D327" s="78" t="s">
        <v>19</v>
      </c>
      <c r="E327" s="60">
        <v>2601.5789399999999</v>
      </c>
      <c r="F327" s="60">
        <v>15.16</v>
      </c>
      <c r="G327" s="60">
        <f t="shared" si="4"/>
        <v>39439.94</v>
      </c>
    </row>
    <row r="328" spans="2:7" x14ac:dyDescent="0.25">
      <c r="B328" s="83">
        <v>9.0109999999999975</v>
      </c>
      <c r="C328" s="86" t="s">
        <v>298</v>
      </c>
      <c r="D328" s="78" t="s">
        <v>19</v>
      </c>
      <c r="E328" s="60">
        <v>1975.76</v>
      </c>
      <c r="F328" s="60">
        <v>5.37</v>
      </c>
      <c r="G328" s="60">
        <f t="shared" si="4"/>
        <v>10609.83</v>
      </c>
    </row>
    <row r="329" spans="2:7" x14ac:dyDescent="0.25">
      <c r="B329" s="80">
        <v>9.02</v>
      </c>
      <c r="C329" s="88" t="s">
        <v>351</v>
      </c>
      <c r="D329" s="81"/>
      <c r="E329" s="82"/>
      <c r="F329" s="60"/>
      <c r="G329" s="60"/>
    </row>
    <row r="330" spans="2:7" x14ac:dyDescent="0.25">
      <c r="B330" s="83">
        <v>9.0200999999999993</v>
      </c>
      <c r="C330" s="86" t="s">
        <v>314</v>
      </c>
      <c r="D330" s="78" t="s">
        <v>12</v>
      </c>
      <c r="E330" s="60">
        <v>1224.9100000000001</v>
      </c>
      <c r="F330" s="60">
        <v>56.11</v>
      </c>
      <c r="G330" s="60">
        <f t="shared" si="4"/>
        <v>68729.7</v>
      </c>
    </row>
    <row r="331" spans="2:7" x14ac:dyDescent="0.25">
      <c r="B331" s="83">
        <v>9.0201999999999991</v>
      </c>
      <c r="C331" s="86" t="s">
        <v>352</v>
      </c>
      <c r="D331" s="78" t="s">
        <v>19</v>
      </c>
      <c r="E331" s="60">
        <v>48.32</v>
      </c>
      <c r="F331" s="60">
        <v>33.1</v>
      </c>
      <c r="G331" s="60">
        <f t="shared" si="4"/>
        <v>1599.39</v>
      </c>
    </row>
    <row r="332" spans="2:7" x14ac:dyDescent="0.25">
      <c r="B332" s="83">
        <v>9.0202999999999989</v>
      </c>
      <c r="C332" s="86" t="s">
        <v>353</v>
      </c>
      <c r="D332" s="78" t="s">
        <v>19</v>
      </c>
      <c r="E332" s="60">
        <v>112.16</v>
      </c>
      <c r="F332" s="60">
        <v>411.52</v>
      </c>
      <c r="G332" s="60">
        <f t="shared" si="4"/>
        <v>46156.08</v>
      </c>
    </row>
    <row r="333" spans="2:7" x14ac:dyDescent="0.25">
      <c r="B333" s="83">
        <v>9.0203999999999986</v>
      </c>
      <c r="C333" s="86" t="s">
        <v>354</v>
      </c>
      <c r="D333" s="78" t="s">
        <v>19</v>
      </c>
      <c r="E333" s="60">
        <v>548.27</v>
      </c>
      <c r="F333" s="60">
        <v>225.15</v>
      </c>
      <c r="G333" s="60">
        <f t="shared" si="4"/>
        <v>123442.99</v>
      </c>
    </row>
    <row r="334" spans="2:7" x14ac:dyDescent="0.25">
      <c r="B334" s="83">
        <v>9.0204999999999984</v>
      </c>
      <c r="C334" s="86" t="s">
        <v>315</v>
      </c>
      <c r="D334" s="78" t="s">
        <v>12</v>
      </c>
      <c r="E334" s="60">
        <v>2404.0018</v>
      </c>
      <c r="F334" s="60">
        <v>84.52</v>
      </c>
      <c r="G334" s="60">
        <f t="shared" si="4"/>
        <v>203186.23</v>
      </c>
    </row>
    <row r="335" spans="2:7" x14ac:dyDescent="0.25">
      <c r="B335" s="83">
        <v>9.0205999999999982</v>
      </c>
      <c r="C335" s="86" t="s">
        <v>316</v>
      </c>
      <c r="D335" s="78" t="s">
        <v>68</v>
      </c>
      <c r="E335" s="60">
        <v>51971.982737777769</v>
      </c>
      <c r="F335" s="60">
        <v>7.71</v>
      </c>
      <c r="G335" s="60">
        <f t="shared" si="4"/>
        <v>400703.99</v>
      </c>
    </row>
    <row r="336" spans="2:7" x14ac:dyDescent="0.25">
      <c r="B336" s="83">
        <v>9.0206999999999979</v>
      </c>
      <c r="C336" s="86" t="s">
        <v>317</v>
      </c>
      <c r="D336" s="78" t="s">
        <v>19</v>
      </c>
      <c r="E336" s="60">
        <v>923.16399999999999</v>
      </c>
      <c r="F336" s="60">
        <v>605.44000000000005</v>
      </c>
      <c r="G336" s="60">
        <f t="shared" si="4"/>
        <v>558920.41</v>
      </c>
    </row>
    <row r="337" spans="2:7" x14ac:dyDescent="0.25">
      <c r="B337" s="83">
        <v>9.0207999999999977</v>
      </c>
      <c r="C337" s="86" t="s">
        <v>423</v>
      </c>
      <c r="D337" s="78" t="s">
        <v>19</v>
      </c>
      <c r="E337" s="60">
        <v>0.33600000000000002</v>
      </c>
      <c r="F337" s="60">
        <v>578.49</v>
      </c>
      <c r="G337" s="60">
        <f t="shared" si="4"/>
        <v>194.37</v>
      </c>
    </row>
    <row r="338" spans="2:7" x14ac:dyDescent="0.25">
      <c r="B338" s="83">
        <v>9.0208999999999975</v>
      </c>
      <c r="C338" s="86" t="s">
        <v>318</v>
      </c>
      <c r="D338" s="78" t="s">
        <v>268</v>
      </c>
      <c r="E338" s="60">
        <v>1403.8899999999999</v>
      </c>
      <c r="F338" s="60">
        <v>5.36</v>
      </c>
      <c r="G338" s="60">
        <f t="shared" ref="G338:G401" si="5">+ROUND(E338*F338,2)</f>
        <v>7524.85</v>
      </c>
    </row>
    <row r="339" spans="2:7" x14ac:dyDescent="0.25">
      <c r="B339" s="83">
        <v>9.0209999999999972</v>
      </c>
      <c r="C339" s="86" t="s">
        <v>319</v>
      </c>
      <c r="D339" s="78" t="s">
        <v>268</v>
      </c>
      <c r="E339" s="60">
        <v>105605.66</v>
      </c>
      <c r="F339" s="60">
        <v>2.1</v>
      </c>
      <c r="G339" s="60">
        <f t="shared" si="5"/>
        <v>221771.89</v>
      </c>
    </row>
    <row r="340" spans="2:7" x14ac:dyDescent="0.25">
      <c r="B340" s="83">
        <v>9.021099999999997</v>
      </c>
      <c r="C340" s="86" t="s">
        <v>424</v>
      </c>
      <c r="D340" s="78" t="s">
        <v>93</v>
      </c>
      <c r="E340" s="60">
        <v>225.20999999999998</v>
      </c>
      <c r="F340" s="60">
        <v>2285.1799999999998</v>
      </c>
      <c r="G340" s="60">
        <f t="shared" si="5"/>
        <v>514645.39</v>
      </c>
    </row>
    <row r="341" spans="2:7" x14ac:dyDescent="0.25">
      <c r="B341" s="83">
        <v>9.0211999999999968</v>
      </c>
      <c r="C341" s="86" t="s">
        <v>355</v>
      </c>
      <c r="D341" s="78" t="s">
        <v>93</v>
      </c>
      <c r="E341" s="60">
        <v>1289.1500000000001</v>
      </c>
      <c r="F341" s="60">
        <v>8.4499999999999993</v>
      </c>
      <c r="G341" s="60">
        <f t="shared" si="5"/>
        <v>10893.32</v>
      </c>
    </row>
    <row r="342" spans="2:7" x14ac:dyDescent="0.25">
      <c r="B342" s="83">
        <v>9.0212999999999965</v>
      </c>
      <c r="C342" s="86" t="s">
        <v>307</v>
      </c>
      <c r="D342" s="78" t="s">
        <v>356</v>
      </c>
      <c r="E342" s="60">
        <v>526.32000000000005</v>
      </c>
      <c r="F342" s="60">
        <v>20.16</v>
      </c>
      <c r="G342" s="60">
        <f t="shared" si="5"/>
        <v>10610.61</v>
      </c>
    </row>
    <row r="343" spans="2:7" x14ac:dyDescent="0.25">
      <c r="B343" s="83">
        <v>9.0213999999999963</v>
      </c>
      <c r="C343" s="86" t="s">
        <v>405</v>
      </c>
      <c r="D343" s="78" t="s">
        <v>356</v>
      </c>
      <c r="E343" s="60">
        <v>1021.08</v>
      </c>
      <c r="F343" s="60">
        <v>237.45</v>
      </c>
      <c r="G343" s="60">
        <f t="shared" si="5"/>
        <v>242455.45</v>
      </c>
    </row>
    <row r="344" spans="2:7" x14ac:dyDescent="0.25">
      <c r="B344" s="83">
        <v>9.0214999999999961</v>
      </c>
      <c r="C344" s="86" t="s">
        <v>304</v>
      </c>
      <c r="D344" s="78" t="s">
        <v>268</v>
      </c>
      <c r="E344" s="60">
        <v>1627.12</v>
      </c>
      <c r="F344" s="60">
        <v>8.4</v>
      </c>
      <c r="G344" s="60">
        <f t="shared" si="5"/>
        <v>13667.81</v>
      </c>
    </row>
    <row r="345" spans="2:7" x14ac:dyDescent="0.25">
      <c r="B345" s="83">
        <v>9.0215999999999958</v>
      </c>
      <c r="C345" s="86" t="s">
        <v>305</v>
      </c>
      <c r="D345" s="78" t="s">
        <v>268</v>
      </c>
      <c r="E345" s="60">
        <v>12662.69</v>
      </c>
      <c r="F345" s="60">
        <v>2.63</v>
      </c>
      <c r="G345" s="60">
        <f t="shared" si="5"/>
        <v>33302.870000000003</v>
      </c>
    </row>
    <row r="346" spans="2:7" x14ac:dyDescent="0.25">
      <c r="B346" s="80">
        <v>9.0299999999999994</v>
      </c>
      <c r="C346" s="88" t="s">
        <v>357</v>
      </c>
      <c r="D346" s="81"/>
      <c r="E346" s="84"/>
      <c r="F346" s="60"/>
      <c r="G346" s="60"/>
    </row>
    <row r="347" spans="2:7" x14ac:dyDescent="0.25">
      <c r="B347" s="83">
        <v>9.0300999999999991</v>
      </c>
      <c r="C347" s="86" t="s">
        <v>425</v>
      </c>
      <c r="D347" s="78" t="s">
        <v>262</v>
      </c>
      <c r="E347" s="60">
        <v>1</v>
      </c>
      <c r="F347" s="60">
        <v>4835.68</v>
      </c>
      <c r="G347" s="60">
        <f t="shared" si="5"/>
        <v>4835.68</v>
      </c>
    </row>
    <row r="348" spans="2:7" x14ac:dyDescent="0.25">
      <c r="B348" s="83">
        <v>9.0301999999999989</v>
      </c>
      <c r="C348" s="86" t="s">
        <v>426</v>
      </c>
      <c r="D348" s="78" t="s">
        <v>262</v>
      </c>
      <c r="E348" s="60">
        <v>1</v>
      </c>
      <c r="F348" s="60">
        <v>5438.32</v>
      </c>
      <c r="G348" s="60">
        <f t="shared" si="5"/>
        <v>5438.32</v>
      </c>
    </row>
    <row r="349" spans="2:7" x14ac:dyDescent="0.25">
      <c r="B349" s="83">
        <v>9.0302999999999987</v>
      </c>
      <c r="C349" s="86" t="s">
        <v>427</v>
      </c>
      <c r="D349" s="78" t="s">
        <v>262</v>
      </c>
      <c r="E349" s="60">
        <v>6</v>
      </c>
      <c r="F349" s="60">
        <v>7592.28</v>
      </c>
      <c r="G349" s="60">
        <f t="shared" si="5"/>
        <v>45553.68</v>
      </c>
    </row>
    <row r="350" spans="2:7" x14ac:dyDescent="0.25">
      <c r="B350" s="83">
        <v>9.0303999999999984</v>
      </c>
      <c r="C350" s="86" t="s">
        <v>428</v>
      </c>
      <c r="D350" s="78" t="s">
        <v>93</v>
      </c>
      <c r="E350" s="60">
        <v>16.100000000000001</v>
      </c>
      <c r="F350" s="60">
        <v>643.87</v>
      </c>
      <c r="G350" s="60">
        <f t="shared" si="5"/>
        <v>10366.31</v>
      </c>
    </row>
    <row r="351" spans="2:7" x14ac:dyDescent="0.25">
      <c r="B351" s="83">
        <v>9.0304999999999982</v>
      </c>
      <c r="C351" s="86" t="s">
        <v>429</v>
      </c>
      <c r="D351" s="78" t="s">
        <v>93</v>
      </c>
      <c r="E351" s="60">
        <v>25.370000000000005</v>
      </c>
      <c r="F351" s="60">
        <v>654.55999999999995</v>
      </c>
      <c r="G351" s="60">
        <f t="shared" si="5"/>
        <v>16606.189999999999</v>
      </c>
    </row>
    <row r="352" spans="2:7" x14ac:dyDescent="0.25">
      <c r="B352" s="83">
        <v>9.030599999999998</v>
      </c>
      <c r="C352" s="86" t="s">
        <v>358</v>
      </c>
      <c r="D352" s="78" t="s">
        <v>93</v>
      </c>
      <c r="E352" s="60">
        <v>90.14</v>
      </c>
      <c r="F352" s="60">
        <v>1403.66</v>
      </c>
      <c r="G352" s="60">
        <f t="shared" si="5"/>
        <v>126525.91</v>
      </c>
    </row>
    <row r="353" spans="2:7" x14ac:dyDescent="0.25">
      <c r="B353" s="83">
        <v>9.0306999999999977</v>
      </c>
      <c r="C353" s="86" t="s">
        <v>430</v>
      </c>
      <c r="D353" s="78" t="s">
        <v>262</v>
      </c>
      <c r="E353" s="60">
        <v>1</v>
      </c>
      <c r="F353" s="60">
        <v>1989.16</v>
      </c>
      <c r="G353" s="60">
        <f t="shared" si="5"/>
        <v>1989.16</v>
      </c>
    </row>
    <row r="354" spans="2:7" x14ac:dyDescent="0.25">
      <c r="B354" s="83">
        <v>9.0307999999999975</v>
      </c>
      <c r="C354" s="86" t="s">
        <v>431</v>
      </c>
      <c r="D354" s="78" t="s">
        <v>262</v>
      </c>
      <c r="E354" s="60">
        <v>1</v>
      </c>
      <c r="F354" s="60">
        <v>2292.16</v>
      </c>
      <c r="G354" s="60">
        <f t="shared" si="5"/>
        <v>2292.16</v>
      </c>
    </row>
    <row r="355" spans="2:7" x14ac:dyDescent="0.25">
      <c r="B355" s="83">
        <v>9.0308999999999973</v>
      </c>
      <c r="C355" s="86" t="s">
        <v>432</v>
      </c>
      <c r="D355" s="78" t="s">
        <v>262</v>
      </c>
      <c r="E355" s="60">
        <v>2</v>
      </c>
      <c r="F355" s="60">
        <v>4213.43</v>
      </c>
      <c r="G355" s="60">
        <f t="shared" si="5"/>
        <v>8426.86</v>
      </c>
    </row>
    <row r="356" spans="2:7" x14ac:dyDescent="0.25">
      <c r="B356" s="83">
        <v>9.030999999999997</v>
      </c>
      <c r="C356" s="86" t="s">
        <v>433</v>
      </c>
      <c r="D356" s="78" t="s">
        <v>262</v>
      </c>
      <c r="E356" s="60">
        <v>1</v>
      </c>
      <c r="F356" s="60">
        <v>2957.92</v>
      </c>
      <c r="G356" s="60">
        <f t="shared" si="5"/>
        <v>2957.92</v>
      </c>
    </row>
    <row r="357" spans="2:7" x14ac:dyDescent="0.25">
      <c r="B357" s="83">
        <v>9.0310999999999968</v>
      </c>
      <c r="C357" s="86" t="s">
        <v>434</v>
      </c>
      <c r="D357" s="78" t="s">
        <v>262</v>
      </c>
      <c r="E357" s="60">
        <v>1</v>
      </c>
      <c r="F357" s="60">
        <v>15735.87</v>
      </c>
      <c r="G357" s="60">
        <f t="shared" si="5"/>
        <v>15735.87</v>
      </c>
    </row>
    <row r="358" spans="2:7" x14ac:dyDescent="0.25">
      <c r="B358" s="83">
        <v>9.0311999999999966</v>
      </c>
      <c r="C358" s="86" t="s">
        <v>435</v>
      </c>
      <c r="D358" s="78" t="s">
        <v>262</v>
      </c>
      <c r="E358" s="60">
        <v>1</v>
      </c>
      <c r="F358" s="60">
        <v>5836.14</v>
      </c>
      <c r="G358" s="60">
        <f t="shared" si="5"/>
        <v>5836.14</v>
      </c>
    </row>
    <row r="359" spans="2:7" x14ac:dyDescent="0.25">
      <c r="B359" s="83">
        <v>9.0312999999999963</v>
      </c>
      <c r="C359" s="86" t="s">
        <v>436</v>
      </c>
      <c r="D359" s="78" t="s">
        <v>262</v>
      </c>
      <c r="E359" s="60">
        <v>1</v>
      </c>
      <c r="F359" s="60">
        <v>5836.14</v>
      </c>
      <c r="G359" s="60">
        <f t="shared" si="5"/>
        <v>5836.14</v>
      </c>
    </row>
    <row r="360" spans="2:7" x14ac:dyDescent="0.25">
      <c r="B360" s="83">
        <v>9.0313999999999961</v>
      </c>
      <c r="C360" s="86" t="s">
        <v>437</v>
      </c>
      <c r="D360" s="78" t="s">
        <v>262</v>
      </c>
      <c r="E360" s="60">
        <v>1</v>
      </c>
      <c r="F360" s="60">
        <v>9307.48</v>
      </c>
      <c r="G360" s="60">
        <f t="shared" si="5"/>
        <v>9307.48</v>
      </c>
    </row>
    <row r="361" spans="2:7" x14ac:dyDescent="0.25">
      <c r="B361" s="83">
        <v>9.0314999999999959</v>
      </c>
      <c r="C361" s="86" t="s">
        <v>438</v>
      </c>
      <c r="D361" s="78" t="s">
        <v>93</v>
      </c>
      <c r="E361" s="60">
        <v>1.05</v>
      </c>
      <c r="F361" s="60">
        <v>31.4</v>
      </c>
      <c r="G361" s="60">
        <f t="shared" si="5"/>
        <v>32.97</v>
      </c>
    </row>
    <row r="362" spans="2:7" x14ac:dyDescent="0.25">
      <c r="B362" s="83">
        <v>9.0315999999999956</v>
      </c>
      <c r="C362" s="86" t="s">
        <v>359</v>
      </c>
      <c r="D362" s="78" t="s">
        <v>12</v>
      </c>
      <c r="E362" s="60">
        <v>397.28999999999996</v>
      </c>
      <c r="F362" s="60">
        <v>58.92</v>
      </c>
      <c r="G362" s="60">
        <f t="shared" si="5"/>
        <v>23408.33</v>
      </c>
    </row>
    <row r="363" spans="2:7" x14ac:dyDescent="0.25">
      <c r="B363" s="83">
        <v>9.0316999999999954</v>
      </c>
      <c r="C363" s="86" t="s">
        <v>360</v>
      </c>
      <c r="D363" s="78" t="s">
        <v>93</v>
      </c>
      <c r="E363" s="60">
        <v>49.323004661359747</v>
      </c>
      <c r="F363" s="60">
        <v>43.76</v>
      </c>
      <c r="G363" s="60">
        <f t="shared" si="5"/>
        <v>2158.37</v>
      </c>
    </row>
    <row r="364" spans="2:7" x14ac:dyDescent="0.25">
      <c r="B364" s="83">
        <v>9.0317999999999952</v>
      </c>
      <c r="C364" s="86" t="s">
        <v>300</v>
      </c>
      <c r="D364" s="78" t="s">
        <v>12</v>
      </c>
      <c r="E364" s="60">
        <v>160.70800000000003</v>
      </c>
      <c r="F364" s="60">
        <v>11.54</v>
      </c>
      <c r="G364" s="60">
        <f t="shared" si="5"/>
        <v>1854.57</v>
      </c>
    </row>
    <row r="365" spans="2:7" x14ac:dyDescent="0.25">
      <c r="B365" s="83">
        <v>9.0318999999999949</v>
      </c>
      <c r="C365" s="86" t="s">
        <v>361</v>
      </c>
      <c r="D365" s="78" t="s">
        <v>93</v>
      </c>
      <c r="E365" s="60">
        <v>32.858999999999995</v>
      </c>
      <c r="F365" s="60">
        <v>36.33</v>
      </c>
      <c r="G365" s="60">
        <f t="shared" si="5"/>
        <v>1193.77</v>
      </c>
    </row>
    <row r="366" spans="2:7" x14ac:dyDescent="0.25">
      <c r="B366" s="83">
        <v>9.0319999999999947</v>
      </c>
      <c r="C366" s="86" t="s">
        <v>362</v>
      </c>
      <c r="D366" s="78" t="s">
        <v>93</v>
      </c>
      <c r="E366" s="60">
        <v>223.00299999999999</v>
      </c>
      <c r="F366" s="60">
        <v>30.93</v>
      </c>
      <c r="G366" s="60">
        <f t="shared" si="5"/>
        <v>6897.48</v>
      </c>
    </row>
    <row r="367" spans="2:7" x14ac:dyDescent="0.25">
      <c r="B367" s="83">
        <v>9.0320999999999945</v>
      </c>
      <c r="C367" s="86" t="s">
        <v>439</v>
      </c>
      <c r="D367" s="78" t="s">
        <v>93</v>
      </c>
      <c r="E367" s="60">
        <v>214.8</v>
      </c>
      <c r="F367" s="60">
        <v>36.33</v>
      </c>
      <c r="G367" s="60">
        <f t="shared" si="5"/>
        <v>7803.68</v>
      </c>
    </row>
    <row r="368" spans="2:7" x14ac:dyDescent="0.25">
      <c r="B368" s="83">
        <v>9.0321999999999942</v>
      </c>
      <c r="C368" s="86" t="s">
        <v>440</v>
      </c>
      <c r="D368" s="78" t="s">
        <v>93</v>
      </c>
      <c r="E368" s="60">
        <v>127.1</v>
      </c>
      <c r="F368" s="60">
        <v>30.93</v>
      </c>
      <c r="G368" s="60">
        <f t="shared" si="5"/>
        <v>3931.2</v>
      </c>
    </row>
    <row r="369" spans="2:7" x14ac:dyDescent="0.25">
      <c r="B369" s="92">
        <v>10</v>
      </c>
      <c r="C369" s="93" t="s">
        <v>363</v>
      </c>
      <c r="D369" s="94"/>
      <c r="E369" s="95"/>
      <c r="F369" s="60"/>
      <c r="G369" s="60"/>
    </row>
    <row r="370" spans="2:7" x14ac:dyDescent="0.25">
      <c r="B370" s="80">
        <v>10.01</v>
      </c>
      <c r="C370" s="88" t="s">
        <v>347</v>
      </c>
      <c r="D370" s="81"/>
      <c r="E370" s="84"/>
      <c r="F370" s="60"/>
      <c r="G370" s="60"/>
    </row>
    <row r="371" spans="2:7" x14ac:dyDescent="0.25">
      <c r="B371" s="251">
        <v>10.0101</v>
      </c>
      <c r="C371" s="86" t="s">
        <v>293</v>
      </c>
      <c r="D371" s="78" t="s">
        <v>19</v>
      </c>
      <c r="E371" s="60">
        <v>1828.3600000000001</v>
      </c>
      <c r="F371" s="60">
        <v>7.52</v>
      </c>
      <c r="G371" s="60">
        <f t="shared" si="5"/>
        <v>13749.27</v>
      </c>
    </row>
    <row r="372" spans="2:7" x14ac:dyDescent="0.25">
      <c r="B372" s="251">
        <v>10.010199999999999</v>
      </c>
      <c r="C372" s="86" t="s">
        <v>297</v>
      </c>
      <c r="D372" s="78" t="s">
        <v>19</v>
      </c>
      <c r="E372" s="60">
        <v>1337.0835000000002</v>
      </c>
      <c r="F372" s="60">
        <v>16.98</v>
      </c>
      <c r="G372" s="60">
        <f t="shared" si="5"/>
        <v>22703.68</v>
      </c>
    </row>
    <row r="373" spans="2:7" x14ac:dyDescent="0.25">
      <c r="B373" s="251">
        <v>10.010299999999999</v>
      </c>
      <c r="C373" s="86" t="s">
        <v>269</v>
      </c>
      <c r="D373" s="78" t="s">
        <v>268</v>
      </c>
      <c r="E373" s="60">
        <v>791.13</v>
      </c>
      <c r="F373" s="60">
        <v>5.86</v>
      </c>
      <c r="G373" s="60">
        <f t="shared" si="5"/>
        <v>4636.0200000000004</v>
      </c>
    </row>
    <row r="374" spans="2:7" x14ac:dyDescent="0.25">
      <c r="B374" s="251">
        <v>10.010399999999999</v>
      </c>
      <c r="C374" s="86" t="s">
        <v>270</v>
      </c>
      <c r="D374" s="78" t="s">
        <v>268</v>
      </c>
      <c r="E374" s="60">
        <v>6060.39</v>
      </c>
      <c r="F374" s="60">
        <v>2.06</v>
      </c>
      <c r="G374" s="60">
        <f t="shared" si="5"/>
        <v>12484.4</v>
      </c>
    </row>
    <row r="375" spans="2:7" x14ac:dyDescent="0.25">
      <c r="B375" s="251">
        <v>10.010499999999999</v>
      </c>
      <c r="C375" s="86" t="s">
        <v>266</v>
      </c>
      <c r="D375" s="78" t="s">
        <v>19</v>
      </c>
      <c r="E375" s="60">
        <v>4526.6284599999999</v>
      </c>
      <c r="F375" s="60">
        <v>13.65</v>
      </c>
      <c r="G375" s="60">
        <f t="shared" si="5"/>
        <v>61788.480000000003</v>
      </c>
    </row>
    <row r="376" spans="2:7" x14ac:dyDescent="0.25">
      <c r="B376" s="251">
        <v>10.010599999999998</v>
      </c>
      <c r="C376" s="86" t="s">
        <v>348</v>
      </c>
      <c r="D376" s="78" t="s">
        <v>12</v>
      </c>
      <c r="E376" s="60">
        <v>487.38</v>
      </c>
      <c r="F376" s="60">
        <v>1.04</v>
      </c>
      <c r="G376" s="60">
        <f t="shared" si="5"/>
        <v>506.88</v>
      </c>
    </row>
    <row r="377" spans="2:7" x14ac:dyDescent="0.25">
      <c r="B377" s="251">
        <v>10.010699999999998</v>
      </c>
      <c r="C377" s="86" t="s">
        <v>349</v>
      </c>
      <c r="D377" s="78" t="s">
        <v>19</v>
      </c>
      <c r="E377" s="60">
        <v>63.269999999999996</v>
      </c>
      <c r="F377" s="60">
        <v>48.62</v>
      </c>
      <c r="G377" s="60">
        <f t="shared" si="5"/>
        <v>3076.19</v>
      </c>
    </row>
    <row r="378" spans="2:7" x14ac:dyDescent="0.25">
      <c r="B378" s="251">
        <v>10.010799999999998</v>
      </c>
      <c r="C378" s="86" t="s">
        <v>364</v>
      </c>
      <c r="D378" s="78" t="s">
        <v>19</v>
      </c>
      <c r="E378" s="60">
        <v>175.51</v>
      </c>
      <c r="F378" s="60">
        <v>31.37</v>
      </c>
      <c r="G378" s="60">
        <f t="shared" si="5"/>
        <v>5505.75</v>
      </c>
    </row>
    <row r="379" spans="2:7" x14ac:dyDescent="0.25">
      <c r="B379" s="251">
        <v>10.010899999999998</v>
      </c>
      <c r="C379" s="86" t="s">
        <v>350</v>
      </c>
      <c r="D379" s="78" t="s">
        <v>19</v>
      </c>
      <c r="E379" s="60">
        <v>885.00495999999998</v>
      </c>
      <c r="F379" s="60">
        <v>15.16</v>
      </c>
      <c r="G379" s="60">
        <f t="shared" si="5"/>
        <v>13416.68</v>
      </c>
    </row>
    <row r="380" spans="2:7" x14ac:dyDescent="0.25">
      <c r="B380" s="251">
        <v>10.010999999999997</v>
      </c>
      <c r="C380" s="86" t="s">
        <v>298</v>
      </c>
      <c r="D380" s="78" t="s">
        <v>19</v>
      </c>
      <c r="E380" s="60">
        <v>2304.5400000000004</v>
      </c>
      <c r="F380" s="60">
        <v>5.37</v>
      </c>
      <c r="G380" s="60">
        <f t="shared" si="5"/>
        <v>12375.38</v>
      </c>
    </row>
    <row r="381" spans="2:7" x14ac:dyDescent="0.25">
      <c r="B381" s="80">
        <v>10.02</v>
      </c>
      <c r="C381" s="88" t="s">
        <v>351</v>
      </c>
      <c r="D381" s="81"/>
      <c r="E381" s="84"/>
      <c r="F381" s="60"/>
      <c r="G381" s="60"/>
    </row>
    <row r="382" spans="2:7" x14ac:dyDescent="0.25">
      <c r="B382" s="251">
        <v>10.020099999999999</v>
      </c>
      <c r="C382" s="86" t="s">
        <v>314</v>
      </c>
      <c r="D382" s="78" t="s">
        <v>12</v>
      </c>
      <c r="E382" s="60">
        <v>484.74</v>
      </c>
      <c r="F382" s="60">
        <v>56.11</v>
      </c>
      <c r="G382" s="60">
        <f t="shared" si="5"/>
        <v>27198.76</v>
      </c>
    </row>
    <row r="383" spans="2:7" x14ac:dyDescent="0.25">
      <c r="B383" s="251">
        <v>10.020199999999999</v>
      </c>
      <c r="C383" s="86" t="s">
        <v>352</v>
      </c>
      <c r="D383" s="78" t="s">
        <v>19</v>
      </c>
      <c r="E383" s="60">
        <v>28.988000000000003</v>
      </c>
      <c r="F383" s="60">
        <v>33.1</v>
      </c>
      <c r="G383" s="60">
        <f t="shared" si="5"/>
        <v>959.5</v>
      </c>
    </row>
    <row r="384" spans="2:7" x14ac:dyDescent="0.25">
      <c r="B384" s="251">
        <v>10.020299999999999</v>
      </c>
      <c r="C384" s="86" t="s">
        <v>353</v>
      </c>
      <c r="D384" s="78" t="s">
        <v>19</v>
      </c>
      <c r="E384" s="60">
        <v>143.89999999999998</v>
      </c>
      <c r="F384" s="60">
        <v>411.52</v>
      </c>
      <c r="G384" s="60">
        <f t="shared" si="5"/>
        <v>59217.73</v>
      </c>
    </row>
    <row r="385" spans="2:7" x14ac:dyDescent="0.25">
      <c r="B385" s="251">
        <v>10.020399999999999</v>
      </c>
      <c r="C385" s="86" t="s">
        <v>354</v>
      </c>
      <c r="D385" s="78" t="s">
        <v>19</v>
      </c>
      <c r="E385" s="60">
        <v>212.20999999999998</v>
      </c>
      <c r="F385" s="60">
        <v>225.15</v>
      </c>
      <c r="G385" s="60">
        <f t="shared" si="5"/>
        <v>47779.08</v>
      </c>
    </row>
    <row r="386" spans="2:7" x14ac:dyDescent="0.25">
      <c r="B386" s="251">
        <v>10.020499999999998</v>
      </c>
      <c r="C386" s="86" t="s">
        <v>315</v>
      </c>
      <c r="D386" s="78" t="s">
        <v>12</v>
      </c>
      <c r="E386" s="60">
        <v>917.64359999999999</v>
      </c>
      <c r="F386" s="60">
        <v>84.52</v>
      </c>
      <c r="G386" s="60">
        <f t="shared" si="5"/>
        <v>77559.240000000005</v>
      </c>
    </row>
    <row r="387" spans="2:7" x14ac:dyDescent="0.25">
      <c r="B387" s="251">
        <v>10.020599999999998</v>
      </c>
      <c r="C387" s="86" t="s">
        <v>316</v>
      </c>
      <c r="D387" s="78" t="s">
        <v>68</v>
      </c>
      <c r="E387" s="60">
        <v>16674.149999999998</v>
      </c>
      <c r="F387" s="60">
        <v>7.71</v>
      </c>
      <c r="G387" s="60">
        <f t="shared" si="5"/>
        <v>128557.7</v>
      </c>
    </row>
    <row r="388" spans="2:7" x14ac:dyDescent="0.25">
      <c r="B388" s="251">
        <v>10.020699999999998</v>
      </c>
      <c r="C388" s="86" t="s">
        <v>317</v>
      </c>
      <c r="D388" s="78" t="s">
        <v>19</v>
      </c>
      <c r="E388" s="60">
        <v>283.23599999999999</v>
      </c>
      <c r="F388" s="60">
        <v>605.44000000000005</v>
      </c>
      <c r="G388" s="60">
        <f t="shared" si="5"/>
        <v>171482.4</v>
      </c>
    </row>
    <row r="389" spans="2:7" x14ac:dyDescent="0.25">
      <c r="B389" s="251">
        <v>10.020799999999998</v>
      </c>
      <c r="C389" s="86" t="s">
        <v>423</v>
      </c>
      <c r="D389" s="78" t="s">
        <v>19</v>
      </c>
      <c r="E389" s="60">
        <v>0.22400000000000003</v>
      </c>
      <c r="F389" s="60">
        <v>578.49</v>
      </c>
      <c r="G389" s="60">
        <f t="shared" si="5"/>
        <v>129.58000000000001</v>
      </c>
    </row>
    <row r="390" spans="2:7" x14ac:dyDescent="0.25">
      <c r="B390" s="251">
        <v>10.020899999999997</v>
      </c>
      <c r="C390" s="86" t="s">
        <v>318</v>
      </c>
      <c r="D390" s="78" t="s">
        <v>268</v>
      </c>
      <c r="E390" s="60">
        <v>496.72999999999996</v>
      </c>
      <c r="F390" s="60">
        <v>5.36</v>
      </c>
      <c r="G390" s="60">
        <f t="shared" si="5"/>
        <v>2662.47</v>
      </c>
    </row>
    <row r="391" spans="2:7" x14ac:dyDescent="0.25">
      <c r="B391" s="251">
        <v>10.020999999999997</v>
      </c>
      <c r="C391" s="86" t="s">
        <v>319</v>
      </c>
      <c r="D391" s="78" t="s">
        <v>268</v>
      </c>
      <c r="E391" s="60">
        <v>35759.449999999997</v>
      </c>
      <c r="F391" s="60">
        <v>2.1</v>
      </c>
      <c r="G391" s="60">
        <f t="shared" si="5"/>
        <v>75094.850000000006</v>
      </c>
    </row>
    <row r="392" spans="2:7" x14ac:dyDescent="0.25">
      <c r="B392" s="251">
        <v>10.021099999999997</v>
      </c>
      <c r="C392" s="86" t="s">
        <v>424</v>
      </c>
      <c r="D392" s="78" t="s">
        <v>93</v>
      </c>
      <c r="E392" s="60">
        <v>205.01</v>
      </c>
      <c r="F392" s="60">
        <v>2285.1799999999998</v>
      </c>
      <c r="G392" s="60">
        <f t="shared" si="5"/>
        <v>468484.75</v>
      </c>
    </row>
    <row r="393" spans="2:7" x14ac:dyDescent="0.25">
      <c r="B393" s="251">
        <v>10.021199999999997</v>
      </c>
      <c r="C393" s="86" t="s">
        <v>355</v>
      </c>
      <c r="D393" s="78" t="s">
        <v>93</v>
      </c>
      <c r="E393" s="60">
        <v>494.99</v>
      </c>
      <c r="F393" s="60">
        <v>8.4499999999999993</v>
      </c>
      <c r="G393" s="60">
        <f t="shared" si="5"/>
        <v>4182.67</v>
      </c>
    </row>
    <row r="394" spans="2:7" x14ac:dyDescent="0.25">
      <c r="B394" s="251">
        <v>10.021299999999997</v>
      </c>
      <c r="C394" s="86" t="s">
        <v>307</v>
      </c>
      <c r="D394" s="78" t="s">
        <v>356</v>
      </c>
      <c r="E394" s="60">
        <v>245.52799999999999</v>
      </c>
      <c r="F394" s="60">
        <v>20.16</v>
      </c>
      <c r="G394" s="60">
        <f t="shared" si="5"/>
        <v>4949.84</v>
      </c>
    </row>
    <row r="395" spans="2:7" x14ac:dyDescent="0.25">
      <c r="B395" s="251">
        <v>10.021399999999996</v>
      </c>
      <c r="C395" s="86" t="s">
        <v>405</v>
      </c>
      <c r="D395" s="78" t="s">
        <v>356</v>
      </c>
      <c r="E395" s="60">
        <v>108.14</v>
      </c>
      <c r="F395" s="60">
        <v>237.45</v>
      </c>
      <c r="G395" s="60">
        <f t="shared" si="5"/>
        <v>25677.84</v>
      </c>
    </row>
    <row r="396" spans="2:7" x14ac:dyDescent="0.25">
      <c r="B396" s="251">
        <v>10.021499999999996</v>
      </c>
      <c r="C396" s="86" t="s">
        <v>304</v>
      </c>
      <c r="D396" s="78" t="s">
        <v>268</v>
      </c>
      <c r="E396" s="60">
        <v>734.8</v>
      </c>
      <c r="F396" s="60">
        <v>8.4</v>
      </c>
      <c r="G396" s="60">
        <f t="shared" si="5"/>
        <v>6172.32</v>
      </c>
    </row>
    <row r="397" spans="2:7" x14ac:dyDescent="0.25">
      <c r="B397" s="251">
        <v>10.021599999999996</v>
      </c>
      <c r="C397" s="86" t="s">
        <v>305</v>
      </c>
      <c r="D397" s="78" t="s">
        <v>268</v>
      </c>
      <c r="E397" s="60">
        <v>8450.3000000000011</v>
      </c>
      <c r="F397" s="60">
        <v>2.63</v>
      </c>
      <c r="G397" s="60">
        <f t="shared" si="5"/>
        <v>22224.29</v>
      </c>
    </row>
    <row r="398" spans="2:7" x14ac:dyDescent="0.25">
      <c r="B398" s="83"/>
      <c r="C398" s="86"/>
      <c r="D398" s="78"/>
      <c r="E398" s="60"/>
      <c r="F398" s="60"/>
      <c r="G398" s="60"/>
    </row>
    <row r="399" spans="2:7" x14ac:dyDescent="0.25">
      <c r="B399" s="80">
        <v>10.029999999999999</v>
      </c>
      <c r="C399" s="88" t="s">
        <v>357</v>
      </c>
      <c r="D399" s="81"/>
      <c r="E399" s="84"/>
      <c r="F399" s="60"/>
      <c r="G399" s="60"/>
    </row>
    <row r="400" spans="2:7" x14ac:dyDescent="0.25">
      <c r="B400" s="251">
        <v>10.030099999999999</v>
      </c>
      <c r="C400" s="86" t="s">
        <v>441</v>
      </c>
      <c r="D400" s="78" t="s">
        <v>262</v>
      </c>
      <c r="E400" s="60">
        <v>1</v>
      </c>
      <c r="F400" s="60">
        <v>6597.43</v>
      </c>
      <c r="G400" s="60">
        <f t="shared" si="5"/>
        <v>6597.43</v>
      </c>
    </row>
    <row r="401" spans="2:7" x14ac:dyDescent="0.25">
      <c r="B401" s="251">
        <v>10.030199999999999</v>
      </c>
      <c r="C401" s="86" t="s">
        <v>365</v>
      </c>
      <c r="D401" s="78" t="s">
        <v>262</v>
      </c>
      <c r="E401" s="60">
        <v>8</v>
      </c>
      <c r="F401" s="60">
        <v>24307.91</v>
      </c>
      <c r="G401" s="60">
        <f t="shared" si="5"/>
        <v>194463.28</v>
      </c>
    </row>
    <row r="402" spans="2:7" x14ac:dyDescent="0.25">
      <c r="B402" s="251">
        <v>10.030299999999999</v>
      </c>
      <c r="C402" s="86" t="s">
        <v>442</v>
      </c>
      <c r="D402" s="78" t="s">
        <v>93</v>
      </c>
      <c r="E402" s="60">
        <v>23.2</v>
      </c>
      <c r="F402" s="60">
        <v>479.63</v>
      </c>
      <c r="G402" s="60">
        <f t="shared" ref="G402:G465" si="6">+ROUND(E402*F402,2)</f>
        <v>11127.42</v>
      </c>
    </row>
    <row r="403" spans="2:7" x14ac:dyDescent="0.25">
      <c r="B403" s="251">
        <v>10.030399999999998</v>
      </c>
      <c r="C403" s="86" t="s">
        <v>358</v>
      </c>
      <c r="D403" s="78" t="s">
        <v>93</v>
      </c>
      <c r="E403" s="60">
        <v>75.59</v>
      </c>
      <c r="F403" s="60">
        <v>1403.66</v>
      </c>
      <c r="G403" s="60">
        <f t="shared" si="6"/>
        <v>106102.66</v>
      </c>
    </row>
    <row r="404" spans="2:7" x14ac:dyDescent="0.25">
      <c r="B404" s="251">
        <v>10.030499999999998</v>
      </c>
      <c r="C404" s="167" t="s">
        <v>443</v>
      </c>
      <c r="D404" s="78" t="s">
        <v>262</v>
      </c>
      <c r="E404" s="60">
        <v>1</v>
      </c>
      <c r="F404" s="60">
        <v>11981.87</v>
      </c>
      <c r="G404" s="60">
        <f t="shared" si="6"/>
        <v>11981.87</v>
      </c>
    </row>
    <row r="405" spans="2:7" x14ac:dyDescent="0.25">
      <c r="B405" s="251">
        <v>10.030599999999998</v>
      </c>
      <c r="C405" s="167" t="s">
        <v>444</v>
      </c>
      <c r="D405" s="78" t="s">
        <v>262</v>
      </c>
      <c r="E405" s="60">
        <v>1</v>
      </c>
      <c r="F405" s="60">
        <v>11461.87</v>
      </c>
      <c r="G405" s="60">
        <f t="shared" si="6"/>
        <v>11461.87</v>
      </c>
    </row>
    <row r="406" spans="2:7" x14ac:dyDescent="0.25">
      <c r="B406" s="251">
        <v>10.030699999999998</v>
      </c>
      <c r="C406" s="167" t="s">
        <v>445</v>
      </c>
      <c r="D406" s="78" t="s">
        <v>262</v>
      </c>
      <c r="E406" s="60">
        <v>1</v>
      </c>
      <c r="F406" s="60">
        <v>4196.34</v>
      </c>
      <c r="G406" s="60">
        <f t="shared" si="6"/>
        <v>4196.34</v>
      </c>
    </row>
    <row r="407" spans="2:7" x14ac:dyDescent="0.25">
      <c r="B407" s="251">
        <v>10.030799999999997</v>
      </c>
      <c r="C407" s="167" t="s">
        <v>446</v>
      </c>
      <c r="D407" s="78" t="s">
        <v>262</v>
      </c>
      <c r="E407" s="60">
        <v>1</v>
      </c>
      <c r="F407" s="60">
        <v>4562.24</v>
      </c>
      <c r="G407" s="60">
        <f t="shared" si="6"/>
        <v>4562.24</v>
      </c>
    </row>
    <row r="408" spans="2:7" x14ac:dyDescent="0.25">
      <c r="B408" s="251">
        <v>10.030899999999997</v>
      </c>
      <c r="C408" s="167" t="s">
        <v>447</v>
      </c>
      <c r="D408" s="78" t="s">
        <v>262</v>
      </c>
      <c r="E408" s="60">
        <v>2</v>
      </c>
      <c r="F408" s="60">
        <v>7835.06</v>
      </c>
      <c r="G408" s="60">
        <f t="shared" si="6"/>
        <v>15670.12</v>
      </c>
    </row>
    <row r="409" spans="2:7" x14ac:dyDescent="0.25">
      <c r="B409" s="251">
        <v>10.030999999999997</v>
      </c>
      <c r="C409" s="86" t="s">
        <v>360</v>
      </c>
      <c r="D409" s="78" t="s">
        <v>93</v>
      </c>
      <c r="E409" s="60">
        <v>60.318578948924028</v>
      </c>
      <c r="F409" s="60">
        <v>43.76</v>
      </c>
      <c r="G409" s="60">
        <f t="shared" si="6"/>
        <v>2639.54</v>
      </c>
    </row>
    <row r="410" spans="2:7" x14ac:dyDescent="0.25">
      <c r="B410" s="251">
        <v>10.031099999999997</v>
      </c>
      <c r="C410" s="86" t="s">
        <v>359</v>
      </c>
      <c r="D410" s="78" t="s">
        <v>12</v>
      </c>
      <c r="E410" s="60">
        <v>652.18000000000006</v>
      </c>
      <c r="F410" s="60">
        <v>58.92</v>
      </c>
      <c r="G410" s="60">
        <f t="shared" si="6"/>
        <v>38426.449999999997</v>
      </c>
    </row>
    <row r="411" spans="2:7" x14ac:dyDescent="0.25">
      <c r="B411" s="251">
        <v>10.031199999999997</v>
      </c>
      <c r="C411" s="86" t="s">
        <v>300</v>
      </c>
      <c r="D411" s="78" t="s">
        <v>12</v>
      </c>
      <c r="E411" s="60">
        <v>370.37840000000006</v>
      </c>
      <c r="F411" s="60">
        <v>11.54</v>
      </c>
      <c r="G411" s="60">
        <f t="shared" si="6"/>
        <v>4274.17</v>
      </c>
    </row>
    <row r="412" spans="2:7" x14ac:dyDescent="0.25">
      <c r="B412" s="251">
        <v>10.031299999999996</v>
      </c>
      <c r="C412" s="86" t="s">
        <v>361</v>
      </c>
      <c r="D412" s="78" t="s">
        <v>93</v>
      </c>
      <c r="E412" s="60">
        <v>12.602399999999999</v>
      </c>
      <c r="F412" s="60">
        <v>36.33</v>
      </c>
      <c r="G412" s="60">
        <f t="shared" si="6"/>
        <v>457.85</v>
      </c>
    </row>
    <row r="413" spans="2:7" x14ac:dyDescent="0.25">
      <c r="B413" s="251">
        <v>10.031399999999996</v>
      </c>
      <c r="C413" s="86" t="s">
        <v>362</v>
      </c>
      <c r="D413" s="78" t="s">
        <v>93</v>
      </c>
      <c r="E413" s="60">
        <v>116.25</v>
      </c>
      <c r="F413" s="60">
        <v>30.93</v>
      </c>
      <c r="G413" s="60">
        <f t="shared" si="6"/>
        <v>3595.61</v>
      </c>
    </row>
    <row r="414" spans="2:7" x14ac:dyDescent="0.25">
      <c r="B414" s="92">
        <v>11</v>
      </c>
      <c r="C414" s="93" t="s">
        <v>366</v>
      </c>
      <c r="D414" s="94"/>
      <c r="E414" s="95"/>
      <c r="F414" s="60"/>
      <c r="G414" s="60"/>
    </row>
    <row r="415" spans="2:7" x14ac:dyDescent="0.25">
      <c r="B415" s="80">
        <v>11.01</v>
      </c>
      <c r="C415" s="88" t="s">
        <v>367</v>
      </c>
      <c r="D415" s="81"/>
      <c r="E415" s="84"/>
      <c r="F415" s="60"/>
      <c r="G415" s="60"/>
    </row>
    <row r="416" spans="2:7" x14ac:dyDescent="0.25">
      <c r="B416" s="251">
        <v>11.0101</v>
      </c>
      <c r="C416" s="86" t="s">
        <v>293</v>
      </c>
      <c r="D416" s="78" t="s">
        <v>19</v>
      </c>
      <c r="E416" s="60">
        <v>35053.449999999997</v>
      </c>
      <c r="F416" s="60">
        <v>7.52</v>
      </c>
      <c r="G416" s="60">
        <f t="shared" si="6"/>
        <v>263601.94</v>
      </c>
    </row>
    <row r="417" spans="2:7" x14ac:dyDescent="0.25">
      <c r="B417" s="251">
        <v>11.010199999999999</v>
      </c>
      <c r="C417" s="86" t="s">
        <v>294</v>
      </c>
      <c r="D417" s="78" t="s">
        <v>19</v>
      </c>
      <c r="E417" s="60">
        <v>26269.940000000002</v>
      </c>
      <c r="F417" s="60">
        <v>9.52</v>
      </c>
      <c r="G417" s="60">
        <f t="shared" si="6"/>
        <v>250089.83</v>
      </c>
    </row>
    <row r="418" spans="2:7" x14ac:dyDescent="0.25">
      <c r="B418" s="251">
        <v>11.010299999999999</v>
      </c>
      <c r="C418" s="86" t="s">
        <v>295</v>
      </c>
      <c r="D418" s="78" t="s">
        <v>19</v>
      </c>
      <c r="E418" s="60">
        <v>28.6</v>
      </c>
      <c r="F418" s="60">
        <v>25.17</v>
      </c>
      <c r="G418" s="60">
        <f t="shared" si="6"/>
        <v>719.86</v>
      </c>
    </row>
    <row r="419" spans="2:7" x14ac:dyDescent="0.25">
      <c r="B419" s="251">
        <v>11.010399999999999</v>
      </c>
      <c r="C419" s="86" t="s">
        <v>269</v>
      </c>
      <c r="D419" s="78" t="s">
        <v>268</v>
      </c>
      <c r="E419" s="60">
        <v>15050.58</v>
      </c>
      <c r="F419" s="60">
        <v>5.86</v>
      </c>
      <c r="G419" s="60">
        <f t="shared" si="6"/>
        <v>88196.4</v>
      </c>
    </row>
    <row r="420" spans="2:7" x14ac:dyDescent="0.25">
      <c r="B420" s="251">
        <v>11.010499999999999</v>
      </c>
      <c r="C420" s="86" t="s">
        <v>270</v>
      </c>
      <c r="D420" s="78" t="s">
        <v>268</v>
      </c>
      <c r="E420" s="60">
        <v>123676.32</v>
      </c>
      <c r="F420" s="60">
        <v>2.06</v>
      </c>
      <c r="G420" s="60">
        <f t="shared" si="6"/>
        <v>254773.22</v>
      </c>
    </row>
    <row r="421" spans="2:7" x14ac:dyDescent="0.25">
      <c r="B421" s="251">
        <v>11.010599999999998</v>
      </c>
      <c r="C421" s="86" t="s">
        <v>296</v>
      </c>
      <c r="D421" s="78" t="s">
        <v>12</v>
      </c>
      <c r="E421" s="60">
        <v>15846.798799999997</v>
      </c>
      <c r="F421" s="60">
        <v>4.7</v>
      </c>
      <c r="G421" s="60">
        <f t="shared" si="6"/>
        <v>74479.95</v>
      </c>
    </row>
    <row r="422" spans="2:7" x14ac:dyDescent="0.25">
      <c r="B422" s="251">
        <v>11.010699999999998</v>
      </c>
      <c r="C422" s="86" t="s">
        <v>297</v>
      </c>
      <c r="D422" s="78" t="s">
        <v>19</v>
      </c>
      <c r="E422" s="60">
        <v>38065.699999999983</v>
      </c>
      <c r="F422" s="60">
        <v>16.98</v>
      </c>
      <c r="G422" s="60">
        <f t="shared" si="6"/>
        <v>646355.59</v>
      </c>
    </row>
    <row r="423" spans="2:7" x14ac:dyDescent="0.25">
      <c r="B423" s="251">
        <v>11.010799999999998</v>
      </c>
      <c r="C423" s="86" t="s">
        <v>299</v>
      </c>
      <c r="D423" s="78" t="s">
        <v>12</v>
      </c>
      <c r="E423" s="60">
        <v>26372.971000000012</v>
      </c>
      <c r="F423" s="60">
        <v>5.56</v>
      </c>
      <c r="G423" s="60">
        <f t="shared" si="6"/>
        <v>146633.72</v>
      </c>
    </row>
    <row r="424" spans="2:7" x14ac:dyDescent="0.25">
      <c r="B424" s="251">
        <v>11.010899999999998</v>
      </c>
      <c r="C424" s="86" t="s">
        <v>306</v>
      </c>
      <c r="D424" s="78" t="s">
        <v>19</v>
      </c>
      <c r="E424" s="60">
        <v>15609.289999999999</v>
      </c>
      <c r="F424" s="181">
        <v>41.64</v>
      </c>
      <c r="G424" s="60">
        <f t="shared" si="6"/>
        <v>649970.84</v>
      </c>
    </row>
    <row r="425" spans="2:7" x14ac:dyDescent="0.25">
      <c r="B425" s="251">
        <v>11.010999999999997</v>
      </c>
      <c r="C425" s="86" t="s">
        <v>307</v>
      </c>
      <c r="D425" s="78" t="s">
        <v>19</v>
      </c>
      <c r="E425" s="60">
        <v>24558.39</v>
      </c>
      <c r="F425" s="60">
        <v>20.16</v>
      </c>
      <c r="G425" s="60">
        <f t="shared" si="6"/>
        <v>495097.14</v>
      </c>
    </row>
    <row r="426" spans="2:7" x14ac:dyDescent="0.25">
      <c r="B426" s="251">
        <v>11.011099999999997</v>
      </c>
      <c r="C426" s="86" t="s">
        <v>300</v>
      </c>
      <c r="D426" s="78" t="s">
        <v>12</v>
      </c>
      <c r="E426" s="60">
        <v>11815.275750000003</v>
      </c>
      <c r="F426" s="60">
        <v>11.54</v>
      </c>
      <c r="G426" s="60">
        <f t="shared" si="6"/>
        <v>136348.28</v>
      </c>
    </row>
    <row r="427" spans="2:7" x14ac:dyDescent="0.25">
      <c r="B427" s="251">
        <v>11.011199999999997</v>
      </c>
      <c r="C427" s="86" t="s">
        <v>298</v>
      </c>
      <c r="D427" s="78" t="s">
        <v>19</v>
      </c>
      <c r="E427" s="60">
        <v>3757.68</v>
      </c>
      <c r="F427" s="60">
        <v>5.37</v>
      </c>
      <c r="G427" s="60">
        <f t="shared" si="6"/>
        <v>20178.740000000002</v>
      </c>
    </row>
    <row r="428" spans="2:7" x14ac:dyDescent="0.25">
      <c r="B428" s="251">
        <v>11.011299999999997</v>
      </c>
      <c r="C428" s="86" t="s">
        <v>266</v>
      </c>
      <c r="D428" s="78" t="s">
        <v>19</v>
      </c>
      <c r="E428" s="60">
        <v>41823.37999999999</v>
      </c>
      <c r="F428" s="60">
        <v>13.65</v>
      </c>
      <c r="G428" s="60">
        <f t="shared" si="6"/>
        <v>570889.14</v>
      </c>
    </row>
    <row r="429" spans="2:7" x14ac:dyDescent="0.25">
      <c r="B429" s="251">
        <v>11.011399999999997</v>
      </c>
      <c r="C429" s="86" t="s">
        <v>267</v>
      </c>
      <c r="D429" s="78" t="s">
        <v>268</v>
      </c>
      <c r="E429" s="60">
        <v>16478.14</v>
      </c>
      <c r="F429" s="60">
        <v>5.86</v>
      </c>
      <c r="G429" s="60">
        <f t="shared" si="6"/>
        <v>96561.9</v>
      </c>
    </row>
    <row r="430" spans="2:7" x14ac:dyDescent="0.25">
      <c r="B430" s="251">
        <v>11.011499999999996</v>
      </c>
      <c r="C430" s="86" t="s">
        <v>302</v>
      </c>
      <c r="D430" s="78" t="s">
        <v>268</v>
      </c>
      <c r="E430" s="60">
        <v>739.18</v>
      </c>
      <c r="F430" s="60">
        <v>2.06</v>
      </c>
      <c r="G430" s="60">
        <f t="shared" si="6"/>
        <v>1522.71</v>
      </c>
    </row>
    <row r="431" spans="2:7" x14ac:dyDescent="0.25">
      <c r="B431" s="251">
        <v>11.011599999999996</v>
      </c>
      <c r="C431" s="86" t="s">
        <v>304</v>
      </c>
      <c r="D431" s="78" t="s">
        <v>268</v>
      </c>
      <c r="E431" s="60">
        <v>35347.550000000003</v>
      </c>
      <c r="F431" s="60">
        <v>8.4</v>
      </c>
      <c r="G431" s="60">
        <f t="shared" si="6"/>
        <v>296919.42</v>
      </c>
    </row>
    <row r="432" spans="2:7" x14ac:dyDescent="0.25">
      <c r="B432" s="251">
        <v>11.011699999999996</v>
      </c>
      <c r="C432" s="86" t="s">
        <v>305</v>
      </c>
      <c r="D432" s="78" t="s">
        <v>268</v>
      </c>
      <c r="E432" s="60">
        <v>300014.66000000003</v>
      </c>
      <c r="F432" s="60">
        <v>2.63</v>
      </c>
      <c r="G432" s="60">
        <f t="shared" si="6"/>
        <v>789038.56</v>
      </c>
    </row>
    <row r="433" spans="2:7" x14ac:dyDescent="0.25">
      <c r="B433" s="92">
        <v>12</v>
      </c>
      <c r="C433" s="93" t="s">
        <v>368</v>
      </c>
      <c r="D433" s="94"/>
      <c r="E433" s="95"/>
      <c r="F433" s="60"/>
      <c r="G433" s="60"/>
    </row>
    <row r="434" spans="2:7" x14ac:dyDescent="0.25">
      <c r="B434" s="85">
        <v>12.01</v>
      </c>
      <c r="C434" s="86" t="s">
        <v>369</v>
      </c>
      <c r="D434" s="78" t="s">
        <v>282</v>
      </c>
      <c r="E434" s="60">
        <v>1</v>
      </c>
      <c r="F434" s="60">
        <v>247836</v>
      </c>
      <c r="G434" s="60">
        <f t="shared" si="6"/>
        <v>247836</v>
      </c>
    </row>
    <row r="435" spans="2:7" x14ac:dyDescent="0.25">
      <c r="B435" s="85">
        <v>12.02</v>
      </c>
      <c r="C435" s="86" t="s">
        <v>370</v>
      </c>
      <c r="D435" s="78" t="s">
        <v>282</v>
      </c>
      <c r="E435" s="60">
        <v>1</v>
      </c>
      <c r="F435" s="60">
        <v>312000</v>
      </c>
      <c r="G435" s="60">
        <f t="shared" si="6"/>
        <v>312000</v>
      </c>
    </row>
    <row r="436" spans="2:7" x14ac:dyDescent="0.25">
      <c r="B436" s="85">
        <v>12.03</v>
      </c>
      <c r="C436" s="86" t="s">
        <v>371</v>
      </c>
      <c r="D436" s="78" t="s">
        <v>282</v>
      </c>
      <c r="E436" s="60">
        <v>1</v>
      </c>
      <c r="F436" s="60">
        <v>3758.28</v>
      </c>
      <c r="G436" s="60">
        <f t="shared" si="6"/>
        <v>3758.28</v>
      </c>
    </row>
    <row r="437" spans="2:7" x14ac:dyDescent="0.25">
      <c r="B437" s="92">
        <v>13</v>
      </c>
      <c r="C437" s="93" t="s">
        <v>372</v>
      </c>
      <c r="D437" s="94"/>
      <c r="E437" s="95"/>
      <c r="F437" s="60"/>
      <c r="G437" s="60"/>
    </row>
    <row r="438" spans="2:7" x14ac:dyDescent="0.25">
      <c r="B438" s="80">
        <v>13.01</v>
      </c>
      <c r="C438" s="87" t="s">
        <v>347</v>
      </c>
      <c r="D438" s="78"/>
      <c r="E438" s="60"/>
      <c r="F438" s="60"/>
      <c r="G438" s="60"/>
    </row>
    <row r="439" spans="2:7" x14ac:dyDescent="0.25">
      <c r="B439" s="251">
        <v>13.0101</v>
      </c>
      <c r="C439" s="86" t="s">
        <v>373</v>
      </c>
      <c r="D439" s="78" t="s">
        <v>19</v>
      </c>
      <c r="E439" s="60">
        <v>7.59</v>
      </c>
      <c r="F439" s="60">
        <v>52.07</v>
      </c>
      <c r="G439" s="60">
        <f t="shared" si="6"/>
        <v>395.21</v>
      </c>
    </row>
    <row r="440" spans="2:7" x14ac:dyDescent="0.25">
      <c r="B440" s="251">
        <v>13.010199999999999</v>
      </c>
      <c r="C440" s="86" t="s">
        <v>448</v>
      </c>
      <c r="D440" s="78" t="s">
        <v>19</v>
      </c>
      <c r="E440" s="60">
        <v>44.02</v>
      </c>
      <c r="F440" s="60">
        <v>3.47</v>
      </c>
      <c r="G440" s="60">
        <f t="shared" si="6"/>
        <v>152.75</v>
      </c>
    </row>
    <row r="441" spans="2:7" x14ac:dyDescent="0.25">
      <c r="B441" s="251">
        <v>13.010299999999999</v>
      </c>
      <c r="C441" s="86" t="s">
        <v>269</v>
      </c>
      <c r="D441" s="78" t="s">
        <v>268</v>
      </c>
      <c r="E441" s="60">
        <v>45.416800000000002</v>
      </c>
      <c r="F441" s="60">
        <v>5.86</v>
      </c>
      <c r="G441" s="60">
        <f t="shared" si="6"/>
        <v>266.14</v>
      </c>
    </row>
    <row r="442" spans="2:7" x14ac:dyDescent="0.25">
      <c r="B442" s="251">
        <v>13.010399999999999</v>
      </c>
      <c r="C442" s="86" t="s">
        <v>270</v>
      </c>
      <c r="D442" s="78" t="s">
        <v>268</v>
      </c>
      <c r="E442" s="60">
        <v>520.89972999999998</v>
      </c>
      <c r="F442" s="60">
        <v>2.06</v>
      </c>
      <c r="G442" s="60">
        <f t="shared" si="6"/>
        <v>1073.05</v>
      </c>
    </row>
    <row r="443" spans="2:7" x14ac:dyDescent="0.25">
      <c r="B443" s="80">
        <v>13.02</v>
      </c>
      <c r="C443" s="87" t="s">
        <v>374</v>
      </c>
      <c r="D443" s="78"/>
      <c r="E443" s="60"/>
      <c r="F443" s="60"/>
      <c r="G443" s="60"/>
    </row>
    <row r="444" spans="2:7" x14ac:dyDescent="0.25">
      <c r="B444" s="251">
        <v>13.020099999999999</v>
      </c>
      <c r="C444" s="86" t="s">
        <v>449</v>
      </c>
      <c r="D444" s="78" t="s">
        <v>12</v>
      </c>
      <c r="E444" s="60">
        <v>136.74499999999998</v>
      </c>
      <c r="F444" s="60">
        <v>116.56</v>
      </c>
      <c r="G444" s="60">
        <f t="shared" si="6"/>
        <v>15939</v>
      </c>
    </row>
    <row r="445" spans="2:7" x14ac:dyDescent="0.25">
      <c r="B445" s="251">
        <v>13.020199999999999</v>
      </c>
      <c r="C445" s="86" t="s">
        <v>375</v>
      </c>
      <c r="D445" s="78" t="s">
        <v>12</v>
      </c>
      <c r="E445" s="60">
        <v>15.37</v>
      </c>
      <c r="F445" s="60">
        <v>79.06</v>
      </c>
      <c r="G445" s="60">
        <f t="shared" si="6"/>
        <v>1215.1500000000001</v>
      </c>
    </row>
    <row r="446" spans="2:7" x14ac:dyDescent="0.25">
      <c r="B446" s="251">
        <v>13.020299999999999</v>
      </c>
      <c r="C446" s="86" t="s">
        <v>376</v>
      </c>
      <c r="D446" s="78" t="s">
        <v>12</v>
      </c>
      <c r="E446" s="60">
        <v>195.96</v>
      </c>
      <c r="F446" s="60">
        <v>26.7</v>
      </c>
      <c r="G446" s="60">
        <f t="shared" si="6"/>
        <v>5232.13</v>
      </c>
    </row>
    <row r="447" spans="2:7" x14ac:dyDescent="0.25">
      <c r="B447" s="251">
        <v>13.020399999999999</v>
      </c>
      <c r="C447" s="86" t="s">
        <v>377</v>
      </c>
      <c r="D447" s="78" t="s">
        <v>93</v>
      </c>
      <c r="E447" s="60">
        <v>126.5</v>
      </c>
      <c r="F447" s="60">
        <v>17.84</v>
      </c>
      <c r="G447" s="60">
        <f t="shared" si="6"/>
        <v>2256.7600000000002</v>
      </c>
    </row>
    <row r="448" spans="2:7" x14ac:dyDescent="0.25">
      <c r="B448" s="80">
        <v>13.03</v>
      </c>
      <c r="C448" s="87" t="s">
        <v>450</v>
      </c>
      <c r="D448" s="78"/>
      <c r="E448" s="60"/>
      <c r="F448" s="60"/>
      <c r="G448" s="60"/>
    </row>
    <row r="449" spans="2:7" x14ac:dyDescent="0.25">
      <c r="B449" s="253">
        <v>13.030099999999999</v>
      </c>
      <c r="C449" s="87" t="s">
        <v>451</v>
      </c>
      <c r="D449" s="78"/>
      <c r="E449" s="60"/>
      <c r="F449" s="60"/>
      <c r="G449" s="60"/>
    </row>
    <row r="450" spans="2:7" x14ac:dyDescent="0.25">
      <c r="B450" s="252">
        <v>13.030100999999998</v>
      </c>
      <c r="C450" s="86" t="s">
        <v>315</v>
      </c>
      <c r="D450" s="78" t="s">
        <v>12</v>
      </c>
      <c r="E450" s="60">
        <v>131.761</v>
      </c>
      <c r="F450" s="60">
        <v>84.52</v>
      </c>
      <c r="G450" s="60">
        <f t="shared" si="6"/>
        <v>11136.44</v>
      </c>
    </row>
    <row r="451" spans="2:7" x14ac:dyDescent="0.25">
      <c r="B451" s="252">
        <v>13.030101999999998</v>
      </c>
      <c r="C451" s="86" t="s">
        <v>317</v>
      </c>
      <c r="D451" s="78" t="s">
        <v>19</v>
      </c>
      <c r="E451" s="60">
        <v>66.444999999999993</v>
      </c>
      <c r="F451" s="60">
        <v>605.44000000000005</v>
      </c>
      <c r="G451" s="60">
        <f t="shared" si="6"/>
        <v>40228.46</v>
      </c>
    </row>
    <row r="452" spans="2:7" x14ac:dyDescent="0.25">
      <c r="B452" s="252">
        <v>13.030102999999997</v>
      </c>
      <c r="C452" s="86" t="s">
        <v>316</v>
      </c>
      <c r="D452" s="78" t="s">
        <v>68</v>
      </c>
      <c r="E452" s="60">
        <v>3347.2924800000005</v>
      </c>
      <c r="F452" s="60">
        <v>7.71</v>
      </c>
      <c r="G452" s="60">
        <f t="shared" si="6"/>
        <v>25807.63</v>
      </c>
    </row>
    <row r="453" spans="2:7" x14ac:dyDescent="0.25">
      <c r="B453" s="253">
        <v>13.030199999999999</v>
      </c>
      <c r="C453" s="87" t="s">
        <v>452</v>
      </c>
      <c r="D453" s="78"/>
      <c r="E453" s="60"/>
      <c r="F453" s="60"/>
      <c r="G453" s="60"/>
    </row>
    <row r="454" spans="2:7" x14ac:dyDescent="0.25">
      <c r="B454" s="252">
        <v>13.030200999999998</v>
      </c>
      <c r="C454" s="86" t="s">
        <v>315</v>
      </c>
      <c r="D454" s="78" t="s">
        <v>12</v>
      </c>
      <c r="E454" s="60">
        <v>465.12</v>
      </c>
      <c r="F454" s="60">
        <v>84.52</v>
      </c>
      <c r="G454" s="60">
        <f t="shared" si="6"/>
        <v>39311.94</v>
      </c>
    </row>
    <row r="455" spans="2:7" x14ac:dyDescent="0.25">
      <c r="B455" s="252">
        <v>13.030201999999997</v>
      </c>
      <c r="C455" s="86" t="s">
        <v>317</v>
      </c>
      <c r="D455" s="78" t="s">
        <v>19</v>
      </c>
      <c r="E455" s="60">
        <v>66.010000000000005</v>
      </c>
      <c r="F455" s="60">
        <v>605.44000000000005</v>
      </c>
      <c r="G455" s="60">
        <f t="shared" si="6"/>
        <v>39965.089999999997</v>
      </c>
    </row>
    <row r="456" spans="2:7" x14ac:dyDescent="0.25">
      <c r="B456" s="251">
        <v>13.030299999999999</v>
      </c>
      <c r="C456" s="86" t="s">
        <v>453</v>
      </c>
      <c r="D456" s="78" t="s">
        <v>93</v>
      </c>
      <c r="E456" s="60">
        <v>7.26</v>
      </c>
      <c r="F456" s="60">
        <v>74.23</v>
      </c>
      <c r="G456" s="60">
        <f t="shared" si="6"/>
        <v>538.91</v>
      </c>
    </row>
    <row r="457" spans="2:7" x14ac:dyDescent="0.25">
      <c r="B457" s="251">
        <v>13.030399999999998</v>
      </c>
      <c r="C457" s="86" t="s">
        <v>378</v>
      </c>
      <c r="D457" s="78" t="s">
        <v>262</v>
      </c>
      <c r="E457" s="60">
        <v>2</v>
      </c>
      <c r="F457" s="60">
        <v>1247.0999999999999</v>
      </c>
      <c r="G457" s="60">
        <f t="shared" si="6"/>
        <v>2494.1999999999998</v>
      </c>
    </row>
    <row r="458" spans="2:7" x14ac:dyDescent="0.25">
      <c r="B458" s="251">
        <v>13.030499999999998</v>
      </c>
      <c r="C458" s="86" t="s">
        <v>454</v>
      </c>
      <c r="D458" s="78" t="s">
        <v>262</v>
      </c>
      <c r="E458" s="60">
        <v>1</v>
      </c>
      <c r="F458" s="60">
        <v>1964.92</v>
      </c>
      <c r="G458" s="60">
        <f t="shared" si="6"/>
        <v>1964.92</v>
      </c>
    </row>
    <row r="459" spans="2:7" x14ac:dyDescent="0.25">
      <c r="B459" s="251">
        <v>13.030599999999998</v>
      </c>
      <c r="C459" s="86" t="s">
        <v>379</v>
      </c>
      <c r="D459" s="78" t="s">
        <v>262</v>
      </c>
      <c r="E459" s="60">
        <v>1</v>
      </c>
      <c r="F459" s="60">
        <v>568.53</v>
      </c>
      <c r="G459" s="60">
        <f t="shared" si="6"/>
        <v>568.53</v>
      </c>
    </row>
    <row r="460" spans="2:7" x14ac:dyDescent="0.25">
      <c r="B460" s="251">
        <v>13.030699999999998</v>
      </c>
      <c r="C460" s="86" t="s">
        <v>380</v>
      </c>
      <c r="D460" s="78" t="s">
        <v>262</v>
      </c>
      <c r="E460" s="60">
        <v>6</v>
      </c>
      <c r="F460" s="60">
        <v>193.83</v>
      </c>
      <c r="G460" s="60">
        <f t="shared" si="6"/>
        <v>1162.98</v>
      </c>
    </row>
    <row r="461" spans="2:7" x14ac:dyDescent="0.25">
      <c r="B461" s="254">
        <v>13.04</v>
      </c>
      <c r="C461" s="87" t="s">
        <v>381</v>
      </c>
      <c r="D461" s="78"/>
      <c r="E461" s="60"/>
      <c r="F461" s="60"/>
      <c r="G461" s="60"/>
    </row>
    <row r="462" spans="2:7" x14ac:dyDescent="0.25">
      <c r="B462" s="251">
        <v>13.040099999999999</v>
      </c>
      <c r="C462" s="86" t="s">
        <v>455</v>
      </c>
      <c r="D462" s="78" t="s">
        <v>12</v>
      </c>
      <c r="E462" s="60">
        <v>159.34</v>
      </c>
      <c r="F462" s="60">
        <v>9.85</v>
      </c>
      <c r="G462" s="60">
        <f t="shared" si="6"/>
        <v>1569.5</v>
      </c>
    </row>
    <row r="463" spans="2:7" x14ac:dyDescent="0.25">
      <c r="B463" s="251">
        <v>13.040199999999999</v>
      </c>
      <c r="C463" s="86" t="s">
        <v>300</v>
      </c>
      <c r="D463" s="78" t="s">
        <v>12</v>
      </c>
      <c r="E463" s="60">
        <v>147.57</v>
      </c>
      <c r="F463" s="60">
        <v>11.54</v>
      </c>
      <c r="G463" s="60">
        <f t="shared" si="6"/>
        <v>1702.96</v>
      </c>
    </row>
    <row r="464" spans="2:7" x14ac:dyDescent="0.25">
      <c r="B464" s="251">
        <v>13.040299999999998</v>
      </c>
      <c r="C464" s="86" t="s">
        <v>349</v>
      </c>
      <c r="D464" s="78" t="s">
        <v>19</v>
      </c>
      <c r="E464" s="60">
        <v>4.3600000000000003</v>
      </c>
      <c r="F464" s="60">
        <v>48.62</v>
      </c>
      <c r="G464" s="60">
        <f t="shared" si="6"/>
        <v>211.98</v>
      </c>
    </row>
    <row r="465" spans="2:7" x14ac:dyDescent="0.25">
      <c r="B465" s="251">
        <v>13.040399999999998</v>
      </c>
      <c r="C465" s="86" t="s">
        <v>382</v>
      </c>
      <c r="D465" s="78" t="s">
        <v>19</v>
      </c>
      <c r="E465" s="60">
        <v>480.75</v>
      </c>
      <c r="F465" s="60">
        <v>64.94</v>
      </c>
      <c r="G465" s="60">
        <f t="shared" si="6"/>
        <v>31219.91</v>
      </c>
    </row>
    <row r="466" spans="2:7" x14ac:dyDescent="0.25">
      <c r="B466" s="251">
        <v>13.040499999999998</v>
      </c>
      <c r="C466" s="86" t="s">
        <v>383</v>
      </c>
      <c r="D466" s="78" t="s">
        <v>93</v>
      </c>
      <c r="E466" s="60">
        <v>164.57</v>
      </c>
      <c r="F466" s="60">
        <v>15.42</v>
      </c>
      <c r="G466" s="60">
        <f t="shared" ref="G466:G482" si="7">+ROUND(E466*F466,2)</f>
        <v>2537.67</v>
      </c>
    </row>
    <row r="467" spans="2:7" x14ac:dyDescent="0.25">
      <c r="B467" s="251">
        <v>13.040599999999998</v>
      </c>
      <c r="C467" s="86" t="s">
        <v>384</v>
      </c>
      <c r="D467" s="78" t="s">
        <v>12</v>
      </c>
      <c r="E467" s="60">
        <v>1132.3499999999999</v>
      </c>
      <c r="F467" s="60">
        <v>8.36</v>
      </c>
      <c r="G467" s="60">
        <f t="shared" si="7"/>
        <v>9466.4500000000007</v>
      </c>
    </row>
    <row r="468" spans="2:7" x14ac:dyDescent="0.25">
      <c r="B468" s="251">
        <v>13.040699999999998</v>
      </c>
      <c r="C468" s="86" t="s">
        <v>456</v>
      </c>
      <c r="D468" s="78" t="s">
        <v>12</v>
      </c>
      <c r="E468" s="60">
        <v>1132.3499999999999</v>
      </c>
      <c r="F468" s="60">
        <v>28.7</v>
      </c>
      <c r="G468" s="60">
        <f t="shared" si="7"/>
        <v>32498.45</v>
      </c>
    </row>
    <row r="469" spans="2:7" x14ac:dyDescent="0.25">
      <c r="B469" s="251">
        <v>13.040799999999997</v>
      </c>
      <c r="C469" s="86" t="s">
        <v>457</v>
      </c>
      <c r="D469" s="78" t="s">
        <v>19</v>
      </c>
      <c r="E469" s="60">
        <v>48.08</v>
      </c>
      <c r="F469" s="60">
        <v>42.04</v>
      </c>
      <c r="G469" s="60">
        <f t="shared" si="7"/>
        <v>2021.28</v>
      </c>
    </row>
    <row r="470" spans="2:7" x14ac:dyDescent="0.25">
      <c r="B470" s="254">
        <v>13.049999999999999</v>
      </c>
      <c r="C470" s="87" t="s">
        <v>385</v>
      </c>
      <c r="D470" s="78"/>
      <c r="E470" s="60"/>
      <c r="F470" s="60"/>
      <c r="G470" s="60"/>
    </row>
    <row r="471" spans="2:7" x14ac:dyDescent="0.25">
      <c r="B471" s="251">
        <v>13.050099999999999</v>
      </c>
      <c r="C471" s="86" t="s">
        <v>386</v>
      </c>
      <c r="D471" s="78" t="s">
        <v>262</v>
      </c>
      <c r="E471" s="60">
        <v>1</v>
      </c>
      <c r="F471" s="60">
        <v>138.07</v>
      </c>
      <c r="G471" s="60">
        <f t="shared" si="7"/>
        <v>138.07</v>
      </c>
    </row>
    <row r="472" spans="2:7" x14ac:dyDescent="0.25">
      <c r="B472" s="251">
        <v>13.050199999999998</v>
      </c>
      <c r="C472" s="86" t="s">
        <v>387</v>
      </c>
      <c r="D472" s="78" t="s">
        <v>262</v>
      </c>
      <c r="E472" s="60">
        <v>1</v>
      </c>
      <c r="F472" s="60">
        <v>138.07</v>
      </c>
      <c r="G472" s="60">
        <f t="shared" si="7"/>
        <v>138.07</v>
      </c>
    </row>
    <row r="473" spans="2:7" x14ac:dyDescent="0.25">
      <c r="B473" s="251">
        <v>13.050299999999998</v>
      </c>
      <c r="C473" s="86" t="s">
        <v>388</v>
      </c>
      <c r="D473" s="78" t="s">
        <v>262</v>
      </c>
      <c r="E473" s="60">
        <v>4</v>
      </c>
      <c r="F473" s="60">
        <v>138.07</v>
      </c>
      <c r="G473" s="60">
        <f t="shared" si="7"/>
        <v>552.28</v>
      </c>
    </row>
    <row r="474" spans="2:7" x14ac:dyDescent="0.25">
      <c r="B474" s="251">
        <v>13.050399999999998</v>
      </c>
      <c r="C474" s="86" t="s">
        <v>458</v>
      </c>
      <c r="D474" s="78" t="s">
        <v>262</v>
      </c>
      <c r="E474" s="60">
        <v>114</v>
      </c>
      <c r="F474" s="60">
        <v>138.07</v>
      </c>
      <c r="G474" s="60">
        <f t="shared" si="7"/>
        <v>15739.98</v>
      </c>
    </row>
    <row r="475" spans="2:7" x14ac:dyDescent="0.25">
      <c r="B475" s="251">
        <v>13.050499999999998</v>
      </c>
      <c r="C475" s="86" t="s">
        <v>389</v>
      </c>
      <c r="D475" s="78" t="s">
        <v>262</v>
      </c>
      <c r="E475" s="60">
        <v>114</v>
      </c>
      <c r="F475" s="60">
        <v>138.07</v>
      </c>
      <c r="G475" s="60">
        <f t="shared" si="7"/>
        <v>15739.98</v>
      </c>
    </row>
    <row r="476" spans="2:7" x14ac:dyDescent="0.25">
      <c r="B476" s="251">
        <v>13.050599999999998</v>
      </c>
      <c r="C476" s="86" t="s">
        <v>459</v>
      </c>
      <c r="D476" s="78" t="s">
        <v>262</v>
      </c>
      <c r="E476" s="60">
        <v>1712</v>
      </c>
      <c r="F476" s="60">
        <v>68.650000000000006</v>
      </c>
      <c r="G476" s="60">
        <f t="shared" si="7"/>
        <v>117528.8</v>
      </c>
    </row>
    <row r="477" spans="2:7" x14ac:dyDescent="0.25">
      <c r="B477" s="254">
        <v>13.059999999999999</v>
      </c>
      <c r="C477" s="87" t="s">
        <v>390</v>
      </c>
      <c r="D477" s="78"/>
      <c r="E477" s="60"/>
      <c r="F477" s="60"/>
      <c r="G477" s="60"/>
    </row>
    <row r="478" spans="2:7" x14ac:dyDescent="0.25">
      <c r="B478" s="251">
        <v>13.060099999999998</v>
      </c>
      <c r="C478" s="86" t="s">
        <v>391</v>
      </c>
      <c r="D478" s="78" t="s">
        <v>262</v>
      </c>
      <c r="E478" s="60">
        <v>1</v>
      </c>
      <c r="F478" s="60">
        <v>83.39</v>
      </c>
      <c r="G478" s="60">
        <f t="shared" si="7"/>
        <v>83.39</v>
      </c>
    </row>
    <row r="479" spans="2:7" x14ac:dyDescent="0.25">
      <c r="B479" s="254">
        <v>13.069999999999999</v>
      </c>
      <c r="C479" s="87" t="s">
        <v>392</v>
      </c>
      <c r="D479" s="78"/>
      <c r="E479" s="60"/>
      <c r="F479" s="60"/>
      <c r="G479" s="60"/>
    </row>
    <row r="480" spans="2:7" x14ac:dyDescent="0.25">
      <c r="B480" s="251">
        <v>13.070099999999998</v>
      </c>
      <c r="C480" s="86" t="s">
        <v>393</v>
      </c>
      <c r="D480" s="78" t="s">
        <v>258</v>
      </c>
      <c r="E480" s="60">
        <v>3</v>
      </c>
      <c r="F480" s="60">
        <v>59718.91</v>
      </c>
      <c r="G480" s="60">
        <f t="shared" si="7"/>
        <v>179156.73</v>
      </c>
    </row>
    <row r="481" spans="2:7" x14ac:dyDescent="0.25">
      <c r="B481" s="254">
        <v>13.079999999999998</v>
      </c>
      <c r="C481" s="87" t="s">
        <v>394</v>
      </c>
      <c r="D481" s="78"/>
      <c r="E481" s="60"/>
      <c r="F481" s="60"/>
      <c r="G481" s="60"/>
    </row>
    <row r="482" spans="2:7" x14ac:dyDescent="0.25">
      <c r="B482" s="255">
        <v>13.080099999999998</v>
      </c>
      <c r="C482" s="162" t="s">
        <v>395</v>
      </c>
      <c r="D482" s="163" t="s">
        <v>258</v>
      </c>
      <c r="E482" s="164">
        <v>3</v>
      </c>
      <c r="F482" s="164">
        <v>8250</v>
      </c>
      <c r="G482" s="164">
        <f t="shared" si="7"/>
        <v>24750</v>
      </c>
    </row>
    <row r="483" spans="2:7" x14ac:dyDescent="0.25">
      <c r="B483" s="203"/>
      <c r="C483" s="204"/>
      <c r="D483" s="204"/>
      <c r="E483" s="204"/>
      <c r="F483" s="205"/>
      <c r="G483" s="165">
        <f>+SUM(G16:G482)</f>
        <v>122353699.66000004</v>
      </c>
    </row>
  </sheetData>
  <mergeCells count="13">
    <mergeCell ref="B483:F483"/>
    <mergeCell ref="B2:B5"/>
    <mergeCell ref="B6:F6"/>
    <mergeCell ref="D10:E11"/>
    <mergeCell ref="B13:G13"/>
    <mergeCell ref="B10:B11"/>
    <mergeCell ref="C10:C11"/>
    <mergeCell ref="F2:G2"/>
    <mergeCell ref="F3:G3"/>
    <mergeCell ref="F4:G4"/>
    <mergeCell ref="F5:G5"/>
    <mergeCell ref="C4:E5"/>
    <mergeCell ref="C2:E3"/>
  </mergeCells>
  <printOptions horizontalCentered="1"/>
  <pageMargins left="0.70866141732283472" right="0.31496062992125984" top="0.74803149606299213" bottom="0.74803149606299213" header="0.31496062992125984" footer="0.31496062992125984"/>
  <pageSetup paperSize="9" scale="4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9"/>
  <sheetViews>
    <sheetView tabSelected="1" topLeftCell="A233" zoomScale="115" zoomScaleNormal="115" workbookViewId="0">
      <selection sqref="A1:I246"/>
    </sheetView>
  </sheetViews>
  <sheetFormatPr baseColWidth="10" defaultColWidth="15.140625" defaultRowHeight="11.25" x14ac:dyDescent="0.2"/>
  <cols>
    <col min="1" max="2" width="8.28515625" style="109" customWidth="1"/>
    <col min="3" max="3" width="45.140625" style="109" customWidth="1"/>
    <col min="4" max="4" width="8.140625" style="109" bestFit="1" customWidth="1"/>
    <col min="5" max="5" width="10.85546875" style="109" customWidth="1"/>
    <col min="6" max="6" width="15.140625" style="109"/>
    <col min="7" max="7" width="15.7109375" style="109" bestFit="1" customWidth="1"/>
    <col min="8" max="8" width="15.140625" style="109"/>
    <col min="9" max="9" width="13" style="109" bestFit="1" customWidth="1"/>
    <col min="10" max="10" width="3.42578125" style="109" customWidth="1"/>
    <col min="11" max="230" width="15.140625" style="109"/>
    <col min="231" max="231" width="13.85546875" style="109" customWidth="1"/>
    <col min="232" max="232" width="47.140625" style="109" bestFit="1" customWidth="1"/>
    <col min="233" max="233" width="9" style="109" customWidth="1"/>
    <col min="234" max="234" width="10.7109375" style="109" customWidth="1"/>
    <col min="235" max="235" width="16.28515625" style="109" bestFit="1" customWidth="1"/>
    <col min="236" max="236" width="13.7109375" style="109" customWidth="1"/>
    <col min="237" max="241" width="15.140625" style="109"/>
    <col min="242" max="242" width="16.28515625" style="109" bestFit="1" customWidth="1"/>
    <col min="243" max="245" width="15.140625" style="109"/>
    <col min="246" max="246" width="15.7109375" style="109" bestFit="1" customWidth="1"/>
    <col min="247" max="486" width="15.140625" style="109"/>
    <col min="487" max="487" width="13.85546875" style="109" customWidth="1"/>
    <col min="488" max="488" width="47.140625" style="109" bestFit="1" customWidth="1"/>
    <col min="489" max="489" width="9" style="109" customWidth="1"/>
    <col min="490" max="490" width="10.7109375" style="109" customWidth="1"/>
    <col min="491" max="491" width="16.28515625" style="109" bestFit="1" customWidth="1"/>
    <col min="492" max="492" width="13.7109375" style="109" customWidth="1"/>
    <col min="493" max="497" width="15.140625" style="109"/>
    <col min="498" max="498" width="16.28515625" style="109" bestFit="1" customWidth="1"/>
    <col min="499" max="501" width="15.140625" style="109"/>
    <col min="502" max="502" width="15.7109375" style="109" bestFit="1" customWidth="1"/>
    <col min="503" max="742" width="15.140625" style="109"/>
    <col min="743" max="743" width="13.85546875" style="109" customWidth="1"/>
    <col min="744" max="744" width="47.140625" style="109" bestFit="1" customWidth="1"/>
    <col min="745" max="745" width="9" style="109" customWidth="1"/>
    <col min="746" max="746" width="10.7109375" style="109" customWidth="1"/>
    <col min="747" max="747" width="16.28515625" style="109" bestFit="1" customWidth="1"/>
    <col min="748" max="748" width="13.7109375" style="109" customWidth="1"/>
    <col min="749" max="753" width="15.140625" style="109"/>
    <col min="754" max="754" width="16.28515625" style="109" bestFit="1" customWidth="1"/>
    <col min="755" max="757" width="15.140625" style="109"/>
    <col min="758" max="758" width="15.7109375" style="109" bestFit="1" customWidth="1"/>
    <col min="759" max="998" width="15.140625" style="109"/>
    <col min="999" max="999" width="13.85546875" style="109" customWidth="1"/>
    <col min="1000" max="1000" width="47.140625" style="109" bestFit="1" customWidth="1"/>
    <col min="1001" max="1001" width="9" style="109" customWidth="1"/>
    <col min="1002" max="1002" width="10.7109375" style="109" customWidth="1"/>
    <col min="1003" max="1003" width="16.28515625" style="109" bestFit="1" customWidth="1"/>
    <col min="1004" max="1004" width="13.7109375" style="109" customWidth="1"/>
    <col min="1005" max="1009" width="15.140625" style="109"/>
    <col min="1010" max="1010" width="16.28515625" style="109" bestFit="1" customWidth="1"/>
    <col min="1011" max="1013" width="15.140625" style="109"/>
    <col min="1014" max="1014" width="15.7109375" style="109" bestFit="1" customWidth="1"/>
    <col min="1015" max="1254" width="15.140625" style="109"/>
    <col min="1255" max="1255" width="13.85546875" style="109" customWidth="1"/>
    <col min="1256" max="1256" width="47.140625" style="109" bestFit="1" customWidth="1"/>
    <col min="1257" max="1257" width="9" style="109" customWidth="1"/>
    <col min="1258" max="1258" width="10.7109375" style="109" customWidth="1"/>
    <col min="1259" max="1259" width="16.28515625" style="109" bestFit="1" customWidth="1"/>
    <col min="1260" max="1260" width="13.7109375" style="109" customWidth="1"/>
    <col min="1261" max="1265" width="15.140625" style="109"/>
    <col min="1266" max="1266" width="16.28515625" style="109" bestFit="1" customWidth="1"/>
    <col min="1267" max="1269" width="15.140625" style="109"/>
    <col min="1270" max="1270" width="15.7109375" style="109" bestFit="1" customWidth="1"/>
    <col min="1271" max="1510" width="15.140625" style="109"/>
    <col min="1511" max="1511" width="13.85546875" style="109" customWidth="1"/>
    <col min="1512" max="1512" width="47.140625" style="109" bestFit="1" customWidth="1"/>
    <col min="1513" max="1513" width="9" style="109" customWidth="1"/>
    <col min="1514" max="1514" width="10.7109375" style="109" customWidth="1"/>
    <col min="1515" max="1515" width="16.28515625" style="109" bestFit="1" customWidth="1"/>
    <col min="1516" max="1516" width="13.7109375" style="109" customWidth="1"/>
    <col min="1517" max="1521" width="15.140625" style="109"/>
    <col min="1522" max="1522" width="16.28515625" style="109" bestFit="1" customWidth="1"/>
    <col min="1523" max="1525" width="15.140625" style="109"/>
    <col min="1526" max="1526" width="15.7109375" style="109" bestFit="1" customWidth="1"/>
    <col min="1527" max="1766" width="15.140625" style="109"/>
    <col min="1767" max="1767" width="13.85546875" style="109" customWidth="1"/>
    <col min="1768" max="1768" width="47.140625" style="109" bestFit="1" customWidth="1"/>
    <col min="1769" max="1769" width="9" style="109" customWidth="1"/>
    <col min="1770" max="1770" width="10.7109375" style="109" customWidth="1"/>
    <col min="1771" max="1771" width="16.28515625" style="109" bestFit="1" customWidth="1"/>
    <col min="1772" max="1772" width="13.7109375" style="109" customWidth="1"/>
    <col min="1773" max="1777" width="15.140625" style="109"/>
    <col min="1778" max="1778" width="16.28515625" style="109" bestFit="1" customWidth="1"/>
    <col min="1779" max="1781" width="15.140625" style="109"/>
    <col min="1782" max="1782" width="15.7109375" style="109" bestFit="1" customWidth="1"/>
    <col min="1783" max="2022" width="15.140625" style="109"/>
    <col min="2023" max="2023" width="13.85546875" style="109" customWidth="1"/>
    <col min="2024" max="2024" width="47.140625" style="109" bestFit="1" customWidth="1"/>
    <col min="2025" max="2025" width="9" style="109" customWidth="1"/>
    <col min="2026" max="2026" width="10.7109375" style="109" customWidth="1"/>
    <col min="2027" max="2027" width="16.28515625" style="109" bestFit="1" customWidth="1"/>
    <col min="2028" max="2028" width="13.7109375" style="109" customWidth="1"/>
    <col min="2029" max="2033" width="15.140625" style="109"/>
    <col min="2034" max="2034" width="16.28515625" style="109" bestFit="1" customWidth="1"/>
    <col min="2035" max="2037" width="15.140625" style="109"/>
    <col min="2038" max="2038" width="15.7109375" style="109" bestFit="1" customWidth="1"/>
    <col min="2039" max="2278" width="15.140625" style="109"/>
    <col min="2279" max="2279" width="13.85546875" style="109" customWidth="1"/>
    <col min="2280" max="2280" width="47.140625" style="109" bestFit="1" customWidth="1"/>
    <col min="2281" max="2281" width="9" style="109" customWidth="1"/>
    <col min="2282" max="2282" width="10.7109375" style="109" customWidth="1"/>
    <col min="2283" max="2283" width="16.28515625" style="109" bestFit="1" customWidth="1"/>
    <col min="2284" max="2284" width="13.7109375" style="109" customWidth="1"/>
    <col min="2285" max="2289" width="15.140625" style="109"/>
    <col min="2290" max="2290" width="16.28515625" style="109" bestFit="1" customWidth="1"/>
    <col min="2291" max="2293" width="15.140625" style="109"/>
    <col min="2294" max="2294" width="15.7109375" style="109" bestFit="1" customWidth="1"/>
    <col min="2295" max="2534" width="15.140625" style="109"/>
    <col min="2535" max="2535" width="13.85546875" style="109" customWidth="1"/>
    <col min="2536" max="2536" width="47.140625" style="109" bestFit="1" customWidth="1"/>
    <col min="2537" max="2537" width="9" style="109" customWidth="1"/>
    <col min="2538" max="2538" width="10.7109375" style="109" customWidth="1"/>
    <col min="2539" max="2539" width="16.28515625" style="109" bestFit="1" customWidth="1"/>
    <col min="2540" max="2540" width="13.7109375" style="109" customWidth="1"/>
    <col min="2541" max="2545" width="15.140625" style="109"/>
    <col min="2546" max="2546" width="16.28515625" style="109" bestFit="1" customWidth="1"/>
    <col min="2547" max="2549" width="15.140625" style="109"/>
    <col min="2550" max="2550" width="15.7109375" style="109" bestFit="1" customWidth="1"/>
    <col min="2551" max="2790" width="15.140625" style="109"/>
    <col min="2791" max="2791" width="13.85546875" style="109" customWidth="1"/>
    <col min="2792" max="2792" width="47.140625" style="109" bestFit="1" customWidth="1"/>
    <col min="2793" max="2793" width="9" style="109" customWidth="1"/>
    <col min="2794" max="2794" width="10.7109375" style="109" customWidth="1"/>
    <col min="2795" max="2795" width="16.28515625" style="109" bestFit="1" customWidth="1"/>
    <col min="2796" max="2796" width="13.7109375" style="109" customWidth="1"/>
    <col min="2797" max="2801" width="15.140625" style="109"/>
    <col min="2802" max="2802" width="16.28515625" style="109" bestFit="1" customWidth="1"/>
    <col min="2803" max="2805" width="15.140625" style="109"/>
    <col min="2806" max="2806" width="15.7109375" style="109" bestFit="1" customWidth="1"/>
    <col min="2807" max="3046" width="15.140625" style="109"/>
    <col min="3047" max="3047" width="13.85546875" style="109" customWidth="1"/>
    <col min="3048" max="3048" width="47.140625" style="109" bestFit="1" customWidth="1"/>
    <col min="3049" max="3049" width="9" style="109" customWidth="1"/>
    <col min="3050" max="3050" width="10.7109375" style="109" customWidth="1"/>
    <col min="3051" max="3051" width="16.28515625" style="109" bestFit="1" customWidth="1"/>
    <col min="3052" max="3052" width="13.7109375" style="109" customWidth="1"/>
    <col min="3053" max="3057" width="15.140625" style="109"/>
    <col min="3058" max="3058" width="16.28515625" style="109" bestFit="1" customWidth="1"/>
    <col min="3059" max="3061" width="15.140625" style="109"/>
    <col min="3062" max="3062" width="15.7109375" style="109" bestFit="1" customWidth="1"/>
    <col min="3063" max="3302" width="15.140625" style="109"/>
    <col min="3303" max="3303" width="13.85546875" style="109" customWidth="1"/>
    <col min="3304" max="3304" width="47.140625" style="109" bestFit="1" customWidth="1"/>
    <col min="3305" max="3305" width="9" style="109" customWidth="1"/>
    <col min="3306" max="3306" width="10.7109375" style="109" customWidth="1"/>
    <col min="3307" max="3307" width="16.28515625" style="109" bestFit="1" customWidth="1"/>
    <col min="3308" max="3308" width="13.7109375" style="109" customWidth="1"/>
    <col min="3309" max="3313" width="15.140625" style="109"/>
    <col min="3314" max="3314" width="16.28515625" style="109" bestFit="1" customWidth="1"/>
    <col min="3315" max="3317" width="15.140625" style="109"/>
    <col min="3318" max="3318" width="15.7109375" style="109" bestFit="1" customWidth="1"/>
    <col min="3319" max="3558" width="15.140625" style="109"/>
    <col min="3559" max="3559" width="13.85546875" style="109" customWidth="1"/>
    <col min="3560" max="3560" width="47.140625" style="109" bestFit="1" customWidth="1"/>
    <col min="3561" max="3561" width="9" style="109" customWidth="1"/>
    <col min="3562" max="3562" width="10.7109375" style="109" customWidth="1"/>
    <col min="3563" max="3563" width="16.28515625" style="109" bestFit="1" customWidth="1"/>
    <col min="3564" max="3564" width="13.7109375" style="109" customWidth="1"/>
    <col min="3565" max="3569" width="15.140625" style="109"/>
    <col min="3570" max="3570" width="16.28515625" style="109" bestFit="1" customWidth="1"/>
    <col min="3571" max="3573" width="15.140625" style="109"/>
    <col min="3574" max="3574" width="15.7109375" style="109" bestFit="1" customWidth="1"/>
    <col min="3575" max="3814" width="15.140625" style="109"/>
    <col min="3815" max="3815" width="13.85546875" style="109" customWidth="1"/>
    <col min="3816" max="3816" width="47.140625" style="109" bestFit="1" customWidth="1"/>
    <col min="3817" max="3817" width="9" style="109" customWidth="1"/>
    <col min="3818" max="3818" width="10.7109375" style="109" customWidth="1"/>
    <col min="3819" max="3819" width="16.28515625" style="109" bestFit="1" customWidth="1"/>
    <col min="3820" max="3820" width="13.7109375" style="109" customWidth="1"/>
    <col min="3821" max="3825" width="15.140625" style="109"/>
    <col min="3826" max="3826" width="16.28515625" style="109" bestFit="1" customWidth="1"/>
    <col min="3827" max="3829" width="15.140625" style="109"/>
    <col min="3830" max="3830" width="15.7109375" style="109" bestFit="1" customWidth="1"/>
    <col min="3831" max="4070" width="15.140625" style="109"/>
    <col min="4071" max="4071" width="13.85546875" style="109" customWidth="1"/>
    <col min="4072" max="4072" width="47.140625" style="109" bestFit="1" customWidth="1"/>
    <col min="4073" max="4073" width="9" style="109" customWidth="1"/>
    <col min="4074" max="4074" width="10.7109375" style="109" customWidth="1"/>
    <col min="4075" max="4075" width="16.28515625" style="109" bestFit="1" customWidth="1"/>
    <col min="4076" max="4076" width="13.7109375" style="109" customWidth="1"/>
    <col min="4077" max="4081" width="15.140625" style="109"/>
    <col min="4082" max="4082" width="16.28515625" style="109" bestFit="1" customWidth="1"/>
    <col min="4083" max="4085" width="15.140625" style="109"/>
    <col min="4086" max="4086" width="15.7109375" style="109" bestFit="1" customWidth="1"/>
    <col min="4087" max="4326" width="15.140625" style="109"/>
    <col min="4327" max="4327" width="13.85546875" style="109" customWidth="1"/>
    <col min="4328" max="4328" width="47.140625" style="109" bestFit="1" customWidth="1"/>
    <col min="4329" max="4329" width="9" style="109" customWidth="1"/>
    <col min="4330" max="4330" width="10.7109375" style="109" customWidth="1"/>
    <col min="4331" max="4331" width="16.28515625" style="109" bestFit="1" customWidth="1"/>
    <col min="4332" max="4332" width="13.7109375" style="109" customWidth="1"/>
    <col min="4333" max="4337" width="15.140625" style="109"/>
    <col min="4338" max="4338" width="16.28515625" style="109" bestFit="1" customWidth="1"/>
    <col min="4339" max="4341" width="15.140625" style="109"/>
    <col min="4342" max="4342" width="15.7109375" style="109" bestFit="1" customWidth="1"/>
    <col min="4343" max="4582" width="15.140625" style="109"/>
    <col min="4583" max="4583" width="13.85546875" style="109" customWidth="1"/>
    <col min="4584" max="4584" width="47.140625" style="109" bestFit="1" customWidth="1"/>
    <col min="4585" max="4585" width="9" style="109" customWidth="1"/>
    <col min="4586" max="4586" width="10.7109375" style="109" customWidth="1"/>
    <col min="4587" max="4587" width="16.28515625" style="109" bestFit="1" customWidth="1"/>
    <col min="4588" max="4588" width="13.7109375" style="109" customWidth="1"/>
    <col min="4589" max="4593" width="15.140625" style="109"/>
    <col min="4594" max="4594" width="16.28515625" style="109" bestFit="1" customWidth="1"/>
    <col min="4595" max="4597" width="15.140625" style="109"/>
    <col min="4598" max="4598" width="15.7109375" style="109" bestFit="1" customWidth="1"/>
    <col min="4599" max="4838" width="15.140625" style="109"/>
    <col min="4839" max="4839" width="13.85546875" style="109" customWidth="1"/>
    <col min="4840" max="4840" width="47.140625" style="109" bestFit="1" customWidth="1"/>
    <col min="4841" max="4841" width="9" style="109" customWidth="1"/>
    <col min="4842" max="4842" width="10.7109375" style="109" customWidth="1"/>
    <col min="4843" max="4843" width="16.28515625" style="109" bestFit="1" customWidth="1"/>
    <col min="4844" max="4844" width="13.7109375" style="109" customWidth="1"/>
    <col min="4845" max="4849" width="15.140625" style="109"/>
    <col min="4850" max="4850" width="16.28515625" style="109" bestFit="1" customWidth="1"/>
    <col min="4851" max="4853" width="15.140625" style="109"/>
    <col min="4854" max="4854" width="15.7109375" style="109" bestFit="1" customWidth="1"/>
    <col min="4855" max="5094" width="15.140625" style="109"/>
    <col min="5095" max="5095" width="13.85546875" style="109" customWidth="1"/>
    <col min="5096" max="5096" width="47.140625" style="109" bestFit="1" customWidth="1"/>
    <col min="5097" max="5097" width="9" style="109" customWidth="1"/>
    <col min="5098" max="5098" width="10.7109375" style="109" customWidth="1"/>
    <col min="5099" max="5099" width="16.28515625" style="109" bestFit="1" customWidth="1"/>
    <col min="5100" max="5100" width="13.7109375" style="109" customWidth="1"/>
    <col min="5101" max="5105" width="15.140625" style="109"/>
    <col min="5106" max="5106" width="16.28515625" style="109" bestFit="1" customWidth="1"/>
    <col min="5107" max="5109" width="15.140625" style="109"/>
    <col min="5110" max="5110" width="15.7109375" style="109" bestFit="1" customWidth="1"/>
    <col min="5111" max="5350" width="15.140625" style="109"/>
    <col min="5351" max="5351" width="13.85546875" style="109" customWidth="1"/>
    <col min="5352" max="5352" width="47.140625" style="109" bestFit="1" customWidth="1"/>
    <col min="5353" max="5353" width="9" style="109" customWidth="1"/>
    <col min="5354" max="5354" width="10.7109375" style="109" customWidth="1"/>
    <col min="5355" max="5355" width="16.28515625" style="109" bestFit="1" customWidth="1"/>
    <col min="5356" max="5356" width="13.7109375" style="109" customWidth="1"/>
    <col min="5357" max="5361" width="15.140625" style="109"/>
    <col min="5362" max="5362" width="16.28515625" style="109" bestFit="1" customWidth="1"/>
    <col min="5363" max="5365" width="15.140625" style="109"/>
    <col min="5366" max="5366" width="15.7109375" style="109" bestFit="1" customWidth="1"/>
    <col min="5367" max="5606" width="15.140625" style="109"/>
    <col min="5607" max="5607" width="13.85546875" style="109" customWidth="1"/>
    <col min="5608" max="5608" width="47.140625" style="109" bestFit="1" customWidth="1"/>
    <col min="5609" max="5609" width="9" style="109" customWidth="1"/>
    <col min="5610" max="5610" width="10.7109375" style="109" customWidth="1"/>
    <col min="5611" max="5611" width="16.28515625" style="109" bestFit="1" customWidth="1"/>
    <col min="5612" max="5612" width="13.7109375" style="109" customWidth="1"/>
    <col min="5613" max="5617" width="15.140625" style="109"/>
    <col min="5618" max="5618" width="16.28515625" style="109" bestFit="1" customWidth="1"/>
    <col min="5619" max="5621" width="15.140625" style="109"/>
    <col min="5622" max="5622" width="15.7109375" style="109" bestFit="1" customWidth="1"/>
    <col min="5623" max="5862" width="15.140625" style="109"/>
    <col min="5863" max="5863" width="13.85546875" style="109" customWidth="1"/>
    <col min="5864" max="5864" width="47.140625" style="109" bestFit="1" customWidth="1"/>
    <col min="5865" max="5865" width="9" style="109" customWidth="1"/>
    <col min="5866" max="5866" width="10.7109375" style="109" customWidth="1"/>
    <col min="5867" max="5867" width="16.28515625" style="109" bestFit="1" customWidth="1"/>
    <col min="5868" max="5868" width="13.7109375" style="109" customWidth="1"/>
    <col min="5869" max="5873" width="15.140625" style="109"/>
    <col min="5874" max="5874" width="16.28515625" style="109" bestFit="1" customWidth="1"/>
    <col min="5875" max="5877" width="15.140625" style="109"/>
    <col min="5878" max="5878" width="15.7109375" style="109" bestFit="1" customWidth="1"/>
    <col min="5879" max="6118" width="15.140625" style="109"/>
    <col min="6119" max="6119" width="13.85546875" style="109" customWidth="1"/>
    <col min="6120" max="6120" width="47.140625" style="109" bestFit="1" customWidth="1"/>
    <col min="6121" max="6121" width="9" style="109" customWidth="1"/>
    <col min="6122" max="6122" width="10.7109375" style="109" customWidth="1"/>
    <col min="6123" max="6123" width="16.28515625" style="109" bestFit="1" customWidth="1"/>
    <col min="6124" max="6124" width="13.7109375" style="109" customWidth="1"/>
    <col min="6125" max="6129" width="15.140625" style="109"/>
    <col min="6130" max="6130" width="16.28515625" style="109" bestFit="1" customWidth="1"/>
    <col min="6131" max="6133" width="15.140625" style="109"/>
    <col min="6134" max="6134" width="15.7109375" style="109" bestFit="1" customWidth="1"/>
    <col min="6135" max="6374" width="15.140625" style="109"/>
    <col min="6375" max="6375" width="13.85546875" style="109" customWidth="1"/>
    <col min="6376" max="6376" width="47.140625" style="109" bestFit="1" customWidth="1"/>
    <col min="6377" max="6377" width="9" style="109" customWidth="1"/>
    <col min="6378" max="6378" width="10.7109375" style="109" customWidth="1"/>
    <col min="6379" max="6379" width="16.28515625" style="109" bestFit="1" customWidth="1"/>
    <col min="6380" max="6380" width="13.7109375" style="109" customWidth="1"/>
    <col min="6381" max="6385" width="15.140625" style="109"/>
    <col min="6386" max="6386" width="16.28515625" style="109" bestFit="1" customWidth="1"/>
    <col min="6387" max="6389" width="15.140625" style="109"/>
    <col min="6390" max="6390" width="15.7109375" style="109" bestFit="1" customWidth="1"/>
    <col min="6391" max="6630" width="15.140625" style="109"/>
    <col min="6631" max="6631" width="13.85546875" style="109" customWidth="1"/>
    <col min="6632" max="6632" width="47.140625" style="109" bestFit="1" customWidth="1"/>
    <col min="6633" max="6633" width="9" style="109" customWidth="1"/>
    <col min="6634" max="6634" width="10.7109375" style="109" customWidth="1"/>
    <col min="6635" max="6635" width="16.28515625" style="109" bestFit="1" customWidth="1"/>
    <col min="6636" max="6636" width="13.7109375" style="109" customWidth="1"/>
    <col min="6637" max="6641" width="15.140625" style="109"/>
    <col min="6642" max="6642" width="16.28515625" style="109" bestFit="1" customWidth="1"/>
    <col min="6643" max="6645" width="15.140625" style="109"/>
    <col min="6646" max="6646" width="15.7109375" style="109" bestFit="1" customWidth="1"/>
    <col min="6647" max="6886" width="15.140625" style="109"/>
    <col min="6887" max="6887" width="13.85546875" style="109" customWidth="1"/>
    <col min="6888" max="6888" width="47.140625" style="109" bestFit="1" customWidth="1"/>
    <col min="6889" max="6889" width="9" style="109" customWidth="1"/>
    <col min="6890" max="6890" width="10.7109375" style="109" customWidth="1"/>
    <col min="6891" max="6891" width="16.28515625" style="109" bestFit="1" customWidth="1"/>
    <col min="6892" max="6892" width="13.7109375" style="109" customWidth="1"/>
    <col min="6893" max="6897" width="15.140625" style="109"/>
    <col min="6898" max="6898" width="16.28515625" style="109" bestFit="1" customWidth="1"/>
    <col min="6899" max="6901" width="15.140625" style="109"/>
    <col min="6902" max="6902" width="15.7109375" style="109" bestFit="1" customWidth="1"/>
    <col min="6903" max="7142" width="15.140625" style="109"/>
    <col min="7143" max="7143" width="13.85546875" style="109" customWidth="1"/>
    <col min="7144" max="7144" width="47.140625" style="109" bestFit="1" customWidth="1"/>
    <col min="7145" max="7145" width="9" style="109" customWidth="1"/>
    <col min="7146" max="7146" width="10.7109375" style="109" customWidth="1"/>
    <col min="7147" max="7147" width="16.28515625" style="109" bestFit="1" customWidth="1"/>
    <col min="7148" max="7148" width="13.7109375" style="109" customWidth="1"/>
    <col min="7149" max="7153" width="15.140625" style="109"/>
    <col min="7154" max="7154" width="16.28515625" style="109" bestFit="1" customWidth="1"/>
    <col min="7155" max="7157" width="15.140625" style="109"/>
    <col min="7158" max="7158" width="15.7109375" style="109" bestFit="1" customWidth="1"/>
    <col min="7159" max="7398" width="15.140625" style="109"/>
    <col min="7399" max="7399" width="13.85546875" style="109" customWidth="1"/>
    <col min="7400" max="7400" width="47.140625" style="109" bestFit="1" customWidth="1"/>
    <col min="7401" max="7401" width="9" style="109" customWidth="1"/>
    <col min="7402" max="7402" width="10.7109375" style="109" customWidth="1"/>
    <col min="7403" max="7403" width="16.28515625" style="109" bestFit="1" customWidth="1"/>
    <col min="7404" max="7404" width="13.7109375" style="109" customWidth="1"/>
    <col min="7405" max="7409" width="15.140625" style="109"/>
    <col min="7410" max="7410" width="16.28515625" style="109" bestFit="1" customWidth="1"/>
    <col min="7411" max="7413" width="15.140625" style="109"/>
    <col min="7414" max="7414" width="15.7109375" style="109" bestFit="1" customWidth="1"/>
    <col min="7415" max="7654" width="15.140625" style="109"/>
    <col min="7655" max="7655" width="13.85546875" style="109" customWidth="1"/>
    <col min="7656" max="7656" width="47.140625" style="109" bestFit="1" customWidth="1"/>
    <col min="7657" max="7657" width="9" style="109" customWidth="1"/>
    <col min="7658" max="7658" width="10.7109375" style="109" customWidth="1"/>
    <col min="7659" max="7659" width="16.28515625" style="109" bestFit="1" customWidth="1"/>
    <col min="7660" max="7660" width="13.7109375" style="109" customWidth="1"/>
    <col min="7661" max="7665" width="15.140625" style="109"/>
    <col min="7666" max="7666" width="16.28515625" style="109" bestFit="1" customWidth="1"/>
    <col min="7667" max="7669" width="15.140625" style="109"/>
    <col min="7670" max="7670" width="15.7109375" style="109" bestFit="1" customWidth="1"/>
    <col min="7671" max="7910" width="15.140625" style="109"/>
    <col min="7911" max="7911" width="13.85546875" style="109" customWidth="1"/>
    <col min="7912" max="7912" width="47.140625" style="109" bestFit="1" customWidth="1"/>
    <col min="7913" max="7913" width="9" style="109" customWidth="1"/>
    <col min="7914" max="7914" width="10.7109375" style="109" customWidth="1"/>
    <col min="7915" max="7915" width="16.28515625" style="109" bestFit="1" customWidth="1"/>
    <col min="7916" max="7916" width="13.7109375" style="109" customWidth="1"/>
    <col min="7917" max="7921" width="15.140625" style="109"/>
    <col min="7922" max="7922" width="16.28515625" style="109" bestFit="1" customWidth="1"/>
    <col min="7923" max="7925" width="15.140625" style="109"/>
    <col min="7926" max="7926" width="15.7109375" style="109" bestFit="1" customWidth="1"/>
    <col min="7927" max="8166" width="15.140625" style="109"/>
    <col min="8167" max="8167" width="13.85546875" style="109" customWidth="1"/>
    <col min="8168" max="8168" width="47.140625" style="109" bestFit="1" customWidth="1"/>
    <col min="8169" max="8169" width="9" style="109" customWidth="1"/>
    <col min="8170" max="8170" width="10.7109375" style="109" customWidth="1"/>
    <col min="8171" max="8171" width="16.28515625" style="109" bestFit="1" customWidth="1"/>
    <col min="8172" max="8172" width="13.7109375" style="109" customWidth="1"/>
    <col min="8173" max="8177" width="15.140625" style="109"/>
    <col min="8178" max="8178" width="16.28515625" style="109" bestFit="1" customWidth="1"/>
    <col min="8179" max="8181" width="15.140625" style="109"/>
    <col min="8182" max="8182" width="15.7109375" style="109" bestFit="1" customWidth="1"/>
    <col min="8183" max="8422" width="15.140625" style="109"/>
    <col min="8423" max="8423" width="13.85546875" style="109" customWidth="1"/>
    <col min="8424" max="8424" width="47.140625" style="109" bestFit="1" customWidth="1"/>
    <col min="8425" max="8425" width="9" style="109" customWidth="1"/>
    <col min="8426" max="8426" width="10.7109375" style="109" customWidth="1"/>
    <col min="8427" max="8427" width="16.28515625" style="109" bestFit="1" customWidth="1"/>
    <col min="8428" max="8428" width="13.7109375" style="109" customWidth="1"/>
    <col min="8429" max="8433" width="15.140625" style="109"/>
    <col min="8434" max="8434" width="16.28515625" style="109" bestFit="1" customWidth="1"/>
    <col min="8435" max="8437" width="15.140625" style="109"/>
    <col min="8438" max="8438" width="15.7109375" style="109" bestFit="1" customWidth="1"/>
    <col min="8439" max="8678" width="15.140625" style="109"/>
    <col min="8679" max="8679" width="13.85546875" style="109" customWidth="1"/>
    <col min="8680" max="8680" width="47.140625" style="109" bestFit="1" customWidth="1"/>
    <col min="8681" max="8681" width="9" style="109" customWidth="1"/>
    <col min="8682" max="8682" width="10.7109375" style="109" customWidth="1"/>
    <col min="8683" max="8683" width="16.28515625" style="109" bestFit="1" customWidth="1"/>
    <col min="8684" max="8684" width="13.7109375" style="109" customWidth="1"/>
    <col min="8685" max="8689" width="15.140625" style="109"/>
    <col min="8690" max="8690" width="16.28515625" style="109" bestFit="1" customWidth="1"/>
    <col min="8691" max="8693" width="15.140625" style="109"/>
    <col min="8694" max="8694" width="15.7109375" style="109" bestFit="1" customWidth="1"/>
    <col min="8695" max="8934" width="15.140625" style="109"/>
    <col min="8935" max="8935" width="13.85546875" style="109" customWidth="1"/>
    <col min="8936" max="8936" width="47.140625" style="109" bestFit="1" customWidth="1"/>
    <col min="8937" max="8937" width="9" style="109" customWidth="1"/>
    <col min="8938" max="8938" width="10.7109375" style="109" customWidth="1"/>
    <col min="8939" max="8939" width="16.28515625" style="109" bestFit="1" customWidth="1"/>
    <col min="8940" max="8940" width="13.7109375" style="109" customWidth="1"/>
    <col min="8941" max="8945" width="15.140625" style="109"/>
    <col min="8946" max="8946" width="16.28515625" style="109" bestFit="1" customWidth="1"/>
    <col min="8947" max="8949" width="15.140625" style="109"/>
    <col min="8950" max="8950" width="15.7109375" style="109" bestFit="1" customWidth="1"/>
    <col min="8951" max="9190" width="15.140625" style="109"/>
    <col min="9191" max="9191" width="13.85546875" style="109" customWidth="1"/>
    <col min="9192" max="9192" width="47.140625" style="109" bestFit="1" customWidth="1"/>
    <col min="9193" max="9193" width="9" style="109" customWidth="1"/>
    <col min="9194" max="9194" width="10.7109375" style="109" customWidth="1"/>
    <col min="9195" max="9195" width="16.28515625" style="109" bestFit="1" customWidth="1"/>
    <col min="9196" max="9196" width="13.7109375" style="109" customWidth="1"/>
    <col min="9197" max="9201" width="15.140625" style="109"/>
    <col min="9202" max="9202" width="16.28515625" style="109" bestFit="1" customWidth="1"/>
    <col min="9203" max="9205" width="15.140625" style="109"/>
    <col min="9206" max="9206" width="15.7109375" style="109" bestFit="1" customWidth="1"/>
    <col min="9207" max="9446" width="15.140625" style="109"/>
    <col min="9447" max="9447" width="13.85546875" style="109" customWidth="1"/>
    <col min="9448" max="9448" width="47.140625" style="109" bestFit="1" customWidth="1"/>
    <col min="9449" max="9449" width="9" style="109" customWidth="1"/>
    <col min="9450" max="9450" width="10.7109375" style="109" customWidth="1"/>
    <col min="9451" max="9451" width="16.28515625" style="109" bestFit="1" customWidth="1"/>
    <col min="9452" max="9452" width="13.7109375" style="109" customWidth="1"/>
    <col min="9453" max="9457" width="15.140625" style="109"/>
    <col min="9458" max="9458" width="16.28515625" style="109" bestFit="1" customWidth="1"/>
    <col min="9459" max="9461" width="15.140625" style="109"/>
    <col min="9462" max="9462" width="15.7109375" style="109" bestFit="1" customWidth="1"/>
    <col min="9463" max="9702" width="15.140625" style="109"/>
    <col min="9703" max="9703" width="13.85546875" style="109" customWidth="1"/>
    <col min="9704" max="9704" width="47.140625" style="109" bestFit="1" customWidth="1"/>
    <col min="9705" max="9705" width="9" style="109" customWidth="1"/>
    <col min="9706" max="9706" width="10.7109375" style="109" customWidth="1"/>
    <col min="9707" max="9707" width="16.28515625" style="109" bestFit="1" customWidth="1"/>
    <col min="9708" max="9708" width="13.7109375" style="109" customWidth="1"/>
    <col min="9709" max="9713" width="15.140625" style="109"/>
    <col min="9714" max="9714" width="16.28515625" style="109" bestFit="1" customWidth="1"/>
    <col min="9715" max="9717" width="15.140625" style="109"/>
    <col min="9718" max="9718" width="15.7109375" style="109" bestFit="1" customWidth="1"/>
    <col min="9719" max="9958" width="15.140625" style="109"/>
    <col min="9959" max="9959" width="13.85546875" style="109" customWidth="1"/>
    <col min="9960" max="9960" width="47.140625" style="109" bestFit="1" customWidth="1"/>
    <col min="9961" max="9961" width="9" style="109" customWidth="1"/>
    <col min="9962" max="9962" width="10.7109375" style="109" customWidth="1"/>
    <col min="9963" max="9963" width="16.28515625" style="109" bestFit="1" customWidth="1"/>
    <col min="9964" max="9964" width="13.7109375" style="109" customWidth="1"/>
    <col min="9965" max="9969" width="15.140625" style="109"/>
    <col min="9970" max="9970" width="16.28515625" style="109" bestFit="1" customWidth="1"/>
    <col min="9971" max="9973" width="15.140625" style="109"/>
    <col min="9974" max="9974" width="15.7109375" style="109" bestFit="1" customWidth="1"/>
    <col min="9975" max="10214" width="15.140625" style="109"/>
    <col min="10215" max="10215" width="13.85546875" style="109" customWidth="1"/>
    <col min="10216" max="10216" width="47.140625" style="109" bestFit="1" customWidth="1"/>
    <col min="10217" max="10217" width="9" style="109" customWidth="1"/>
    <col min="10218" max="10218" width="10.7109375" style="109" customWidth="1"/>
    <col min="10219" max="10219" width="16.28515625" style="109" bestFit="1" customWidth="1"/>
    <col min="10220" max="10220" width="13.7109375" style="109" customWidth="1"/>
    <col min="10221" max="10225" width="15.140625" style="109"/>
    <col min="10226" max="10226" width="16.28515625" style="109" bestFit="1" customWidth="1"/>
    <col min="10227" max="10229" width="15.140625" style="109"/>
    <col min="10230" max="10230" width="15.7109375" style="109" bestFit="1" customWidth="1"/>
    <col min="10231" max="10470" width="15.140625" style="109"/>
    <col min="10471" max="10471" width="13.85546875" style="109" customWidth="1"/>
    <col min="10472" max="10472" width="47.140625" style="109" bestFit="1" customWidth="1"/>
    <col min="10473" max="10473" width="9" style="109" customWidth="1"/>
    <col min="10474" max="10474" width="10.7109375" style="109" customWidth="1"/>
    <col min="10475" max="10475" width="16.28515625" style="109" bestFit="1" customWidth="1"/>
    <col min="10476" max="10476" width="13.7109375" style="109" customWidth="1"/>
    <col min="10477" max="10481" width="15.140625" style="109"/>
    <col min="10482" max="10482" width="16.28515625" style="109" bestFit="1" customWidth="1"/>
    <col min="10483" max="10485" width="15.140625" style="109"/>
    <col min="10486" max="10486" width="15.7109375" style="109" bestFit="1" customWidth="1"/>
    <col min="10487" max="10726" width="15.140625" style="109"/>
    <col min="10727" max="10727" width="13.85546875" style="109" customWidth="1"/>
    <col min="10728" max="10728" width="47.140625" style="109" bestFit="1" customWidth="1"/>
    <col min="10729" max="10729" width="9" style="109" customWidth="1"/>
    <col min="10730" max="10730" width="10.7109375" style="109" customWidth="1"/>
    <col min="10731" max="10731" width="16.28515625" style="109" bestFit="1" customWidth="1"/>
    <col min="10732" max="10732" width="13.7109375" style="109" customWidth="1"/>
    <col min="10733" max="10737" width="15.140625" style="109"/>
    <col min="10738" max="10738" width="16.28515625" style="109" bestFit="1" customWidth="1"/>
    <col min="10739" max="10741" width="15.140625" style="109"/>
    <col min="10742" max="10742" width="15.7109375" style="109" bestFit="1" customWidth="1"/>
    <col min="10743" max="10982" width="15.140625" style="109"/>
    <col min="10983" max="10983" width="13.85546875" style="109" customWidth="1"/>
    <col min="10984" max="10984" width="47.140625" style="109" bestFit="1" customWidth="1"/>
    <col min="10985" max="10985" width="9" style="109" customWidth="1"/>
    <col min="10986" max="10986" width="10.7109375" style="109" customWidth="1"/>
    <col min="10987" max="10987" width="16.28515625" style="109" bestFit="1" customWidth="1"/>
    <col min="10988" max="10988" width="13.7109375" style="109" customWidth="1"/>
    <col min="10989" max="10993" width="15.140625" style="109"/>
    <col min="10994" max="10994" width="16.28515625" style="109" bestFit="1" customWidth="1"/>
    <col min="10995" max="10997" width="15.140625" style="109"/>
    <col min="10998" max="10998" width="15.7109375" style="109" bestFit="1" customWidth="1"/>
    <col min="10999" max="11238" width="15.140625" style="109"/>
    <col min="11239" max="11239" width="13.85546875" style="109" customWidth="1"/>
    <col min="11240" max="11240" width="47.140625" style="109" bestFit="1" customWidth="1"/>
    <col min="11241" max="11241" width="9" style="109" customWidth="1"/>
    <col min="11242" max="11242" width="10.7109375" style="109" customWidth="1"/>
    <col min="11243" max="11243" width="16.28515625" style="109" bestFit="1" customWidth="1"/>
    <col min="11244" max="11244" width="13.7109375" style="109" customWidth="1"/>
    <col min="11245" max="11249" width="15.140625" style="109"/>
    <col min="11250" max="11250" width="16.28515625" style="109" bestFit="1" customWidth="1"/>
    <col min="11251" max="11253" width="15.140625" style="109"/>
    <col min="11254" max="11254" width="15.7109375" style="109" bestFit="1" customWidth="1"/>
    <col min="11255" max="11494" width="15.140625" style="109"/>
    <col min="11495" max="11495" width="13.85546875" style="109" customWidth="1"/>
    <col min="11496" max="11496" width="47.140625" style="109" bestFit="1" customWidth="1"/>
    <col min="11497" max="11497" width="9" style="109" customWidth="1"/>
    <col min="11498" max="11498" width="10.7109375" style="109" customWidth="1"/>
    <col min="11499" max="11499" width="16.28515625" style="109" bestFit="1" customWidth="1"/>
    <col min="11500" max="11500" width="13.7109375" style="109" customWidth="1"/>
    <col min="11501" max="11505" width="15.140625" style="109"/>
    <col min="11506" max="11506" width="16.28515625" style="109" bestFit="1" customWidth="1"/>
    <col min="11507" max="11509" width="15.140625" style="109"/>
    <col min="11510" max="11510" width="15.7109375" style="109" bestFit="1" customWidth="1"/>
    <col min="11511" max="11750" width="15.140625" style="109"/>
    <col min="11751" max="11751" width="13.85546875" style="109" customWidth="1"/>
    <col min="11752" max="11752" width="47.140625" style="109" bestFit="1" customWidth="1"/>
    <col min="11753" max="11753" width="9" style="109" customWidth="1"/>
    <col min="11754" max="11754" width="10.7109375" style="109" customWidth="1"/>
    <col min="11755" max="11755" width="16.28515625" style="109" bestFit="1" customWidth="1"/>
    <col min="11756" max="11756" width="13.7109375" style="109" customWidth="1"/>
    <col min="11757" max="11761" width="15.140625" style="109"/>
    <col min="11762" max="11762" width="16.28515625" style="109" bestFit="1" customWidth="1"/>
    <col min="11763" max="11765" width="15.140625" style="109"/>
    <col min="11766" max="11766" width="15.7109375" style="109" bestFit="1" customWidth="1"/>
    <col min="11767" max="12006" width="15.140625" style="109"/>
    <col min="12007" max="12007" width="13.85546875" style="109" customWidth="1"/>
    <col min="12008" max="12008" width="47.140625" style="109" bestFit="1" customWidth="1"/>
    <col min="12009" max="12009" width="9" style="109" customWidth="1"/>
    <col min="12010" max="12010" width="10.7109375" style="109" customWidth="1"/>
    <col min="12011" max="12011" width="16.28515625" style="109" bestFit="1" customWidth="1"/>
    <col min="12012" max="12012" width="13.7109375" style="109" customWidth="1"/>
    <col min="12013" max="12017" width="15.140625" style="109"/>
    <col min="12018" max="12018" width="16.28515625" style="109" bestFit="1" customWidth="1"/>
    <col min="12019" max="12021" width="15.140625" style="109"/>
    <col min="12022" max="12022" width="15.7109375" style="109" bestFit="1" customWidth="1"/>
    <col min="12023" max="12262" width="15.140625" style="109"/>
    <col min="12263" max="12263" width="13.85546875" style="109" customWidth="1"/>
    <col min="12264" max="12264" width="47.140625" style="109" bestFit="1" customWidth="1"/>
    <col min="12265" max="12265" width="9" style="109" customWidth="1"/>
    <col min="12266" max="12266" width="10.7109375" style="109" customWidth="1"/>
    <col min="12267" max="12267" width="16.28515625" style="109" bestFit="1" customWidth="1"/>
    <col min="12268" max="12268" width="13.7109375" style="109" customWidth="1"/>
    <col min="12269" max="12273" width="15.140625" style="109"/>
    <col min="12274" max="12274" width="16.28515625" style="109" bestFit="1" customWidth="1"/>
    <col min="12275" max="12277" width="15.140625" style="109"/>
    <col min="12278" max="12278" width="15.7109375" style="109" bestFit="1" customWidth="1"/>
    <col min="12279" max="12518" width="15.140625" style="109"/>
    <col min="12519" max="12519" width="13.85546875" style="109" customWidth="1"/>
    <col min="12520" max="12520" width="47.140625" style="109" bestFit="1" customWidth="1"/>
    <col min="12521" max="12521" width="9" style="109" customWidth="1"/>
    <col min="12522" max="12522" width="10.7109375" style="109" customWidth="1"/>
    <col min="12523" max="12523" width="16.28515625" style="109" bestFit="1" customWidth="1"/>
    <col min="12524" max="12524" width="13.7109375" style="109" customWidth="1"/>
    <col min="12525" max="12529" width="15.140625" style="109"/>
    <col min="12530" max="12530" width="16.28515625" style="109" bestFit="1" customWidth="1"/>
    <col min="12531" max="12533" width="15.140625" style="109"/>
    <col min="12534" max="12534" width="15.7109375" style="109" bestFit="1" customWidth="1"/>
    <col min="12535" max="12774" width="15.140625" style="109"/>
    <col min="12775" max="12775" width="13.85546875" style="109" customWidth="1"/>
    <col min="12776" max="12776" width="47.140625" style="109" bestFit="1" customWidth="1"/>
    <col min="12777" max="12777" width="9" style="109" customWidth="1"/>
    <col min="12778" max="12778" width="10.7109375" style="109" customWidth="1"/>
    <col min="12779" max="12779" width="16.28515625" style="109" bestFit="1" customWidth="1"/>
    <col min="12780" max="12780" width="13.7109375" style="109" customWidth="1"/>
    <col min="12781" max="12785" width="15.140625" style="109"/>
    <col min="12786" max="12786" width="16.28515625" style="109" bestFit="1" customWidth="1"/>
    <col min="12787" max="12789" width="15.140625" style="109"/>
    <col min="12790" max="12790" width="15.7109375" style="109" bestFit="1" customWidth="1"/>
    <col min="12791" max="13030" width="15.140625" style="109"/>
    <col min="13031" max="13031" width="13.85546875" style="109" customWidth="1"/>
    <col min="13032" max="13032" width="47.140625" style="109" bestFit="1" customWidth="1"/>
    <col min="13033" max="13033" width="9" style="109" customWidth="1"/>
    <col min="13034" max="13034" width="10.7109375" style="109" customWidth="1"/>
    <col min="13035" max="13035" width="16.28515625" style="109" bestFit="1" customWidth="1"/>
    <col min="13036" max="13036" width="13.7109375" style="109" customWidth="1"/>
    <col min="13037" max="13041" width="15.140625" style="109"/>
    <col min="13042" max="13042" width="16.28515625" style="109" bestFit="1" customWidth="1"/>
    <col min="13043" max="13045" width="15.140625" style="109"/>
    <col min="13046" max="13046" width="15.7109375" style="109" bestFit="1" customWidth="1"/>
    <col min="13047" max="13286" width="15.140625" style="109"/>
    <col min="13287" max="13287" width="13.85546875" style="109" customWidth="1"/>
    <col min="13288" max="13288" width="47.140625" style="109" bestFit="1" customWidth="1"/>
    <col min="13289" max="13289" width="9" style="109" customWidth="1"/>
    <col min="13290" max="13290" width="10.7109375" style="109" customWidth="1"/>
    <col min="13291" max="13291" width="16.28515625" style="109" bestFit="1" customWidth="1"/>
    <col min="13292" max="13292" width="13.7109375" style="109" customWidth="1"/>
    <col min="13293" max="13297" width="15.140625" style="109"/>
    <col min="13298" max="13298" width="16.28515625" style="109" bestFit="1" customWidth="1"/>
    <col min="13299" max="13301" width="15.140625" style="109"/>
    <col min="13302" max="13302" width="15.7109375" style="109" bestFit="1" customWidth="1"/>
    <col min="13303" max="13542" width="15.140625" style="109"/>
    <col min="13543" max="13543" width="13.85546875" style="109" customWidth="1"/>
    <col min="13544" max="13544" width="47.140625" style="109" bestFit="1" customWidth="1"/>
    <col min="13545" max="13545" width="9" style="109" customWidth="1"/>
    <col min="13546" max="13546" width="10.7109375" style="109" customWidth="1"/>
    <col min="13547" max="13547" width="16.28515625" style="109" bestFit="1" customWidth="1"/>
    <col min="13548" max="13548" width="13.7109375" style="109" customWidth="1"/>
    <col min="13549" max="13553" width="15.140625" style="109"/>
    <col min="13554" max="13554" width="16.28515625" style="109" bestFit="1" customWidth="1"/>
    <col min="13555" max="13557" width="15.140625" style="109"/>
    <col min="13558" max="13558" width="15.7109375" style="109" bestFit="1" customWidth="1"/>
    <col min="13559" max="13798" width="15.140625" style="109"/>
    <col min="13799" max="13799" width="13.85546875" style="109" customWidth="1"/>
    <col min="13800" max="13800" width="47.140625" style="109" bestFit="1" customWidth="1"/>
    <col min="13801" max="13801" width="9" style="109" customWidth="1"/>
    <col min="13802" max="13802" width="10.7109375" style="109" customWidth="1"/>
    <col min="13803" max="13803" width="16.28515625" style="109" bestFit="1" customWidth="1"/>
    <col min="13804" max="13804" width="13.7109375" style="109" customWidth="1"/>
    <col min="13805" max="13809" width="15.140625" style="109"/>
    <col min="13810" max="13810" width="16.28515625" style="109" bestFit="1" customWidth="1"/>
    <col min="13811" max="13813" width="15.140625" style="109"/>
    <col min="13814" max="13814" width="15.7109375" style="109" bestFit="1" customWidth="1"/>
    <col min="13815" max="14054" width="15.140625" style="109"/>
    <col min="14055" max="14055" width="13.85546875" style="109" customWidth="1"/>
    <col min="14056" max="14056" width="47.140625" style="109" bestFit="1" customWidth="1"/>
    <col min="14057" max="14057" width="9" style="109" customWidth="1"/>
    <col min="14058" max="14058" width="10.7109375" style="109" customWidth="1"/>
    <col min="14059" max="14059" width="16.28515625" style="109" bestFit="1" customWidth="1"/>
    <col min="14060" max="14060" width="13.7109375" style="109" customWidth="1"/>
    <col min="14061" max="14065" width="15.140625" style="109"/>
    <col min="14066" max="14066" width="16.28515625" style="109" bestFit="1" customWidth="1"/>
    <col min="14067" max="14069" width="15.140625" style="109"/>
    <col min="14070" max="14070" width="15.7109375" style="109" bestFit="1" customWidth="1"/>
    <col min="14071" max="14310" width="15.140625" style="109"/>
    <col min="14311" max="14311" width="13.85546875" style="109" customWidth="1"/>
    <col min="14312" max="14312" width="47.140625" style="109" bestFit="1" customWidth="1"/>
    <col min="14313" max="14313" width="9" style="109" customWidth="1"/>
    <col min="14314" max="14314" width="10.7109375" style="109" customWidth="1"/>
    <col min="14315" max="14315" width="16.28515625" style="109" bestFit="1" customWidth="1"/>
    <col min="14316" max="14316" width="13.7109375" style="109" customWidth="1"/>
    <col min="14317" max="14321" width="15.140625" style="109"/>
    <col min="14322" max="14322" width="16.28515625" style="109" bestFit="1" customWidth="1"/>
    <col min="14323" max="14325" width="15.140625" style="109"/>
    <col min="14326" max="14326" width="15.7109375" style="109" bestFit="1" customWidth="1"/>
    <col min="14327" max="14566" width="15.140625" style="109"/>
    <col min="14567" max="14567" width="13.85546875" style="109" customWidth="1"/>
    <col min="14568" max="14568" width="47.140625" style="109" bestFit="1" customWidth="1"/>
    <col min="14569" max="14569" width="9" style="109" customWidth="1"/>
    <col min="14570" max="14570" width="10.7109375" style="109" customWidth="1"/>
    <col min="14571" max="14571" width="16.28515625" style="109" bestFit="1" customWidth="1"/>
    <col min="14572" max="14572" width="13.7109375" style="109" customWidth="1"/>
    <col min="14573" max="14577" width="15.140625" style="109"/>
    <col min="14578" max="14578" width="16.28515625" style="109" bestFit="1" customWidth="1"/>
    <col min="14579" max="14581" width="15.140625" style="109"/>
    <col min="14582" max="14582" width="15.7109375" style="109" bestFit="1" customWidth="1"/>
    <col min="14583" max="14822" width="15.140625" style="109"/>
    <col min="14823" max="14823" width="13.85546875" style="109" customWidth="1"/>
    <col min="14824" max="14824" width="47.140625" style="109" bestFit="1" customWidth="1"/>
    <col min="14825" max="14825" width="9" style="109" customWidth="1"/>
    <col min="14826" max="14826" width="10.7109375" style="109" customWidth="1"/>
    <col min="14827" max="14827" width="16.28515625" style="109" bestFit="1" customWidth="1"/>
    <col min="14828" max="14828" width="13.7109375" style="109" customWidth="1"/>
    <col min="14829" max="14833" width="15.140625" style="109"/>
    <col min="14834" max="14834" width="16.28515625" style="109" bestFit="1" customWidth="1"/>
    <col min="14835" max="14837" width="15.140625" style="109"/>
    <col min="14838" max="14838" width="15.7109375" style="109" bestFit="1" customWidth="1"/>
    <col min="14839" max="15078" width="15.140625" style="109"/>
    <col min="15079" max="15079" width="13.85546875" style="109" customWidth="1"/>
    <col min="15080" max="15080" width="47.140625" style="109" bestFit="1" customWidth="1"/>
    <col min="15081" max="15081" width="9" style="109" customWidth="1"/>
    <col min="15082" max="15082" width="10.7109375" style="109" customWidth="1"/>
    <col min="15083" max="15083" width="16.28515625" style="109" bestFit="1" customWidth="1"/>
    <col min="15084" max="15084" width="13.7109375" style="109" customWidth="1"/>
    <col min="15085" max="15089" width="15.140625" style="109"/>
    <col min="15090" max="15090" width="16.28515625" style="109" bestFit="1" customWidth="1"/>
    <col min="15091" max="15093" width="15.140625" style="109"/>
    <col min="15094" max="15094" width="15.7109375" style="109" bestFit="1" customWidth="1"/>
    <col min="15095" max="15334" width="15.140625" style="109"/>
    <col min="15335" max="15335" width="13.85546875" style="109" customWidth="1"/>
    <col min="15336" max="15336" width="47.140625" style="109" bestFit="1" customWidth="1"/>
    <col min="15337" max="15337" width="9" style="109" customWidth="1"/>
    <col min="15338" max="15338" width="10.7109375" style="109" customWidth="1"/>
    <col min="15339" max="15339" width="16.28515625" style="109" bestFit="1" customWidth="1"/>
    <col min="15340" max="15340" width="13.7109375" style="109" customWidth="1"/>
    <col min="15341" max="15345" width="15.140625" style="109"/>
    <col min="15346" max="15346" width="16.28515625" style="109" bestFit="1" customWidth="1"/>
    <col min="15347" max="15349" width="15.140625" style="109"/>
    <col min="15350" max="15350" width="15.7109375" style="109" bestFit="1" customWidth="1"/>
    <col min="15351" max="15590" width="15.140625" style="109"/>
    <col min="15591" max="15591" width="13.85546875" style="109" customWidth="1"/>
    <col min="15592" max="15592" width="47.140625" style="109" bestFit="1" customWidth="1"/>
    <col min="15593" max="15593" width="9" style="109" customWidth="1"/>
    <col min="15594" max="15594" width="10.7109375" style="109" customWidth="1"/>
    <col min="15595" max="15595" width="16.28515625" style="109" bestFit="1" customWidth="1"/>
    <col min="15596" max="15596" width="13.7109375" style="109" customWidth="1"/>
    <col min="15597" max="15601" width="15.140625" style="109"/>
    <col min="15602" max="15602" width="16.28515625" style="109" bestFit="1" customWidth="1"/>
    <col min="15603" max="15605" width="15.140625" style="109"/>
    <col min="15606" max="15606" width="15.7109375" style="109" bestFit="1" customWidth="1"/>
    <col min="15607" max="15846" width="15.140625" style="109"/>
    <col min="15847" max="15847" width="13.85546875" style="109" customWidth="1"/>
    <col min="15848" max="15848" width="47.140625" style="109" bestFit="1" customWidth="1"/>
    <col min="15849" max="15849" width="9" style="109" customWidth="1"/>
    <col min="15850" max="15850" width="10.7109375" style="109" customWidth="1"/>
    <col min="15851" max="15851" width="16.28515625" style="109" bestFit="1" customWidth="1"/>
    <col min="15852" max="15852" width="13.7109375" style="109" customWidth="1"/>
    <col min="15853" max="15857" width="15.140625" style="109"/>
    <col min="15858" max="15858" width="16.28515625" style="109" bestFit="1" customWidth="1"/>
    <col min="15859" max="15861" width="15.140625" style="109"/>
    <col min="15862" max="15862" width="15.7109375" style="109" bestFit="1" customWidth="1"/>
    <col min="15863" max="16102" width="15.140625" style="109"/>
    <col min="16103" max="16103" width="13.85546875" style="109" customWidth="1"/>
    <col min="16104" max="16104" width="47.140625" style="109" bestFit="1" customWidth="1"/>
    <col min="16105" max="16105" width="9" style="109" customWidth="1"/>
    <col min="16106" max="16106" width="10.7109375" style="109" customWidth="1"/>
    <col min="16107" max="16107" width="16.28515625" style="109" bestFit="1" customWidth="1"/>
    <col min="16108" max="16108" width="13.7109375" style="109" customWidth="1"/>
    <col min="16109" max="16113" width="15.140625" style="109"/>
    <col min="16114" max="16114" width="16.28515625" style="109" bestFit="1" customWidth="1"/>
    <col min="16115" max="16117" width="15.140625" style="109"/>
    <col min="16118" max="16118" width="15.7109375" style="109" bestFit="1" customWidth="1"/>
    <col min="16119" max="16384" width="15.140625" style="109"/>
  </cols>
  <sheetData>
    <row r="1" spans="1:10" customFormat="1" ht="10.15" customHeight="1" x14ac:dyDescent="0.25">
      <c r="A1" s="222"/>
      <c r="B1" s="222"/>
      <c r="C1" s="223" t="s">
        <v>213</v>
      </c>
      <c r="D1" s="223"/>
      <c r="E1" s="223"/>
      <c r="F1" s="223"/>
      <c r="G1" s="223"/>
      <c r="H1" s="224" t="s">
        <v>214</v>
      </c>
      <c r="I1" s="224"/>
    </row>
    <row r="2" spans="1:10" s="43" customFormat="1" ht="13.15" customHeight="1" x14ac:dyDescent="0.25">
      <c r="A2" s="222"/>
      <c r="B2" s="222"/>
      <c r="C2" s="223"/>
      <c r="D2" s="223"/>
      <c r="E2" s="223"/>
      <c r="F2" s="223"/>
      <c r="G2" s="223"/>
      <c r="H2" s="225" t="s">
        <v>215</v>
      </c>
      <c r="I2" s="225"/>
      <c r="J2" s="46"/>
    </row>
    <row r="3" spans="1:10" s="43" customFormat="1" ht="13.15" customHeight="1" x14ac:dyDescent="0.25">
      <c r="A3" s="222"/>
      <c r="B3" s="222"/>
      <c r="C3" s="226" t="s">
        <v>216</v>
      </c>
      <c r="D3" s="226"/>
      <c r="E3" s="226"/>
      <c r="F3" s="226"/>
      <c r="G3" s="226"/>
      <c r="H3" s="225" t="s">
        <v>217</v>
      </c>
      <c r="I3" s="225"/>
      <c r="J3" s="46"/>
    </row>
    <row r="4" spans="1:10" s="43" customFormat="1" ht="13.5" customHeight="1" x14ac:dyDescent="0.25">
      <c r="A4" s="222"/>
      <c r="B4" s="222"/>
      <c r="C4" s="226"/>
      <c r="D4" s="226"/>
      <c r="E4" s="226"/>
      <c r="F4" s="226"/>
      <c r="G4" s="226"/>
      <c r="H4" s="227" t="s">
        <v>460</v>
      </c>
      <c r="I4" s="227"/>
      <c r="J4" s="46"/>
    </row>
    <row r="5" spans="1:10" s="43" customFormat="1" ht="12.75" x14ac:dyDescent="0.25">
      <c r="C5" s="184"/>
      <c r="D5" s="184"/>
      <c r="E5" s="184"/>
      <c r="F5" s="184"/>
      <c r="G5" s="184"/>
      <c r="H5" s="184"/>
      <c r="I5" s="47"/>
      <c r="J5" s="47"/>
    </row>
    <row r="6" spans="1:10" s="43" customFormat="1" ht="42" customHeight="1" x14ac:dyDescent="0.25">
      <c r="A6" s="97" t="s">
        <v>220</v>
      </c>
      <c r="C6" s="219" t="str">
        <f>+'[14]Costo Directo'!C7</f>
        <v>Mejoramiento y Ampliación del Servicio de protección contra inundaciones, en ambas márgenes del río Chicama, tramo de la desembocadura al Oceano Pacífico hasta el Puente Punta Moreno, distritos de Ascope, Chicama, Magdalena de Cao, Casa Grande, Santiago de Cao y San Benito, de la Provincia de Ascope del Departamento de la Libertad y la Provincia de Contumazá del Departamento de Cajamarca</v>
      </c>
      <c r="D6" s="219"/>
      <c r="E6" s="219"/>
      <c r="F6" s="219"/>
      <c r="G6" s="219"/>
      <c r="H6" s="219"/>
      <c r="I6" s="219"/>
      <c r="J6" s="59"/>
    </row>
    <row r="7" spans="1:10" s="43" customFormat="1" ht="12.75" x14ac:dyDescent="0.25">
      <c r="A7" s="97" t="s">
        <v>222</v>
      </c>
      <c r="C7" s="98" t="str">
        <f>+'[14]Costo Directo'!C8</f>
        <v>Río Chicama</v>
      </c>
      <c r="D7" s="99"/>
      <c r="E7" s="99"/>
      <c r="F7" s="99"/>
      <c r="G7" s="99"/>
      <c r="H7" s="99"/>
      <c r="I7" s="59"/>
      <c r="J7" s="59"/>
    </row>
    <row r="8" spans="1:10" s="44" customFormat="1" ht="15" customHeight="1" x14ac:dyDescent="0.2">
      <c r="A8" s="100" t="s">
        <v>245</v>
      </c>
      <c r="C8" s="98" t="str">
        <f>+'[14]Costo Directo'!C9</f>
        <v>Paquete N°06</v>
      </c>
      <c r="D8" s="101"/>
      <c r="E8" s="101"/>
      <c r="F8" s="102"/>
      <c r="G8" s="102"/>
      <c r="H8" s="101"/>
      <c r="I8" s="47"/>
    </row>
    <row r="9" spans="1:10" s="45" customFormat="1" ht="13.15" customHeight="1" x14ac:dyDescent="0.25">
      <c r="A9" s="220" t="s">
        <v>246</v>
      </c>
      <c r="B9" s="220"/>
      <c r="C9" s="221" t="s">
        <v>461</v>
      </c>
      <c r="D9" s="98"/>
      <c r="E9" s="98"/>
      <c r="F9" s="98"/>
      <c r="G9" s="98"/>
      <c r="H9" s="98"/>
      <c r="I9" s="103"/>
    </row>
    <row r="10" spans="1:10" s="45" customFormat="1" ht="15" customHeight="1" x14ac:dyDescent="0.25">
      <c r="A10" s="220"/>
      <c r="B10" s="220"/>
      <c r="C10" s="221"/>
      <c r="D10" s="103"/>
      <c r="E10" s="103"/>
      <c r="F10" s="103"/>
      <c r="G10" s="103"/>
      <c r="H10" s="103"/>
      <c r="I10" s="104"/>
      <c r="J10" s="48"/>
    </row>
    <row r="11" spans="1:10" customFormat="1" ht="15" x14ac:dyDescent="0.25">
      <c r="A11" s="97" t="s">
        <v>247</v>
      </c>
      <c r="B11" s="105" t="s">
        <v>248</v>
      </c>
      <c r="C11" s="106"/>
      <c r="D11" s="106"/>
      <c r="E11" s="107"/>
      <c r="F11" s="107"/>
      <c r="G11" s="106"/>
      <c r="H11" s="107"/>
    </row>
    <row r="12" spans="1:10" customFormat="1" ht="15" x14ac:dyDescent="0.25">
      <c r="A12" s="97"/>
      <c r="B12" s="105"/>
      <c r="C12" s="210" t="s">
        <v>462</v>
      </c>
      <c r="D12" s="210"/>
      <c r="E12" s="210"/>
      <c r="F12" s="210"/>
      <c r="G12" s="210"/>
      <c r="H12" s="210"/>
    </row>
    <row r="13" spans="1:10" customFormat="1" ht="64.150000000000006" customHeight="1" x14ac:dyDescent="0.25">
      <c r="A13" s="220" t="s">
        <v>463</v>
      </c>
      <c r="B13" s="220"/>
      <c r="C13" s="220"/>
      <c r="D13" s="220"/>
      <c r="E13" s="220"/>
      <c r="F13" s="220"/>
      <c r="G13" s="220"/>
      <c r="H13" s="220"/>
      <c r="I13" s="220"/>
    </row>
    <row r="14" spans="1:10" x14ac:dyDescent="0.2">
      <c r="A14" s="108"/>
      <c r="B14" s="108"/>
      <c r="C14" s="108"/>
      <c r="D14" s="108"/>
      <c r="E14" s="108"/>
      <c r="F14" s="108"/>
      <c r="G14" s="108"/>
      <c r="H14" s="108"/>
    </row>
    <row r="15" spans="1:10" s="115" customFormat="1" ht="12" x14ac:dyDescent="0.25">
      <c r="A15" s="110"/>
      <c r="B15" s="110"/>
      <c r="C15" s="111" t="s">
        <v>464</v>
      </c>
      <c r="D15" s="110"/>
      <c r="E15" s="110"/>
      <c r="F15" s="110"/>
      <c r="G15" s="110"/>
      <c r="H15" s="112" t="s">
        <v>465</v>
      </c>
      <c r="I15" s="113">
        <f>+'Costo Directo'!G483</f>
        <v>122353699.66000004</v>
      </c>
      <c r="J15" s="114"/>
    </row>
    <row r="16" spans="1:10" s="117" customFormat="1" ht="12" x14ac:dyDescent="0.2">
      <c r="A16" s="116"/>
      <c r="B16" s="116"/>
      <c r="C16" s="116"/>
      <c r="D16" s="116"/>
      <c r="E16" s="116"/>
      <c r="F16" s="116"/>
      <c r="G16" s="116"/>
      <c r="H16" s="116"/>
    </row>
    <row r="17" spans="1:9" s="117" customFormat="1" ht="11.25" customHeight="1" x14ac:dyDescent="0.2">
      <c r="C17" s="232" t="s">
        <v>466</v>
      </c>
      <c r="D17" s="232"/>
      <c r="E17" s="232"/>
      <c r="F17" s="232"/>
      <c r="G17" s="232"/>
      <c r="H17" s="232"/>
      <c r="I17" s="232"/>
    </row>
    <row r="18" spans="1:9" s="115" customFormat="1" ht="14.65" customHeight="1" x14ac:dyDescent="0.25">
      <c r="A18" s="112" t="s">
        <v>250</v>
      </c>
      <c r="B18" s="233" t="s">
        <v>251</v>
      </c>
      <c r="C18" s="234"/>
      <c r="D18" s="112" t="s">
        <v>252</v>
      </c>
      <c r="E18" s="112" t="s">
        <v>467</v>
      </c>
      <c r="F18" s="112" t="s">
        <v>468</v>
      </c>
      <c r="G18" s="112" t="s">
        <v>469</v>
      </c>
      <c r="H18" s="112" t="s">
        <v>470</v>
      </c>
      <c r="I18" s="112" t="s">
        <v>471</v>
      </c>
    </row>
    <row r="19" spans="1:9" s="98" customFormat="1" ht="14.65" customHeight="1" x14ac:dyDescent="0.25">
      <c r="A19" s="118"/>
      <c r="B19" s="235" t="s">
        <v>472</v>
      </c>
      <c r="C19" s="236"/>
      <c r="D19" s="119" t="s">
        <v>258</v>
      </c>
      <c r="E19" s="118">
        <v>1</v>
      </c>
      <c r="F19" s="120">
        <v>1</v>
      </c>
      <c r="G19" s="118">
        <v>16</v>
      </c>
      <c r="H19" s="121">
        <v>24000</v>
      </c>
      <c r="I19" s="122">
        <f t="shared" ref="I19:I31" si="0">E19*F19*G19*H19</f>
        <v>384000</v>
      </c>
    </row>
    <row r="20" spans="1:9" s="98" customFormat="1" ht="14.65" customHeight="1" x14ac:dyDescent="0.25">
      <c r="A20" s="118"/>
      <c r="B20" s="123" t="s">
        <v>473</v>
      </c>
      <c r="C20" s="124"/>
      <c r="D20" s="119" t="s">
        <v>258</v>
      </c>
      <c r="E20" s="118">
        <v>1</v>
      </c>
      <c r="F20" s="120">
        <v>1</v>
      </c>
      <c r="G20" s="118">
        <v>16</v>
      </c>
      <c r="H20" s="121">
        <v>20000</v>
      </c>
      <c r="I20" s="122">
        <f t="shared" si="0"/>
        <v>320000</v>
      </c>
    </row>
    <row r="21" spans="1:9" s="98" customFormat="1" ht="14.65" customHeight="1" x14ac:dyDescent="0.25">
      <c r="A21" s="118"/>
      <c r="B21" s="123" t="s">
        <v>474</v>
      </c>
      <c r="C21" s="124"/>
      <c r="D21" s="119" t="s">
        <v>258</v>
      </c>
      <c r="E21" s="118">
        <v>1</v>
      </c>
      <c r="F21" s="120">
        <v>1</v>
      </c>
      <c r="G21" s="118">
        <v>16</v>
      </c>
      <c r="H21" s="121">
        <v>20000</v>
      </c>
      <c r="I21" s="122">
        <f t="shared" si="0"/>
        <v>320000</v>
      </c>
    </row>
    <row r="22" spans="1:9" s="98" customFormat="1" ht="14.65" customHeight="1" x14ac:dyDescent="0.25">
      <c r="A22" s="118"/>
      <c r="B22" s="123" t="s">
        <v>475</v>
      </c>
      <c r="C22" s="124"/>
      <c r="D22" s="119" t="s">
        <v>258</v>
      </c>
      <c r="E22" s="118">
        <v>1</v>
      </c>
      <c r="F22" s="120">
        <v>1</v>
      </c>
      <c r="G22" s="118">
        <v>16</v>
      </c>
      <c r="H22" s="121">
        <v>20000</v>
      </c>
      <c r="I22" s="122">
        <f t="shared" si="0"/>
        <v>320000</v>
      </c>
    </row>
    <row r="23" spans="1:9" s="98" customFormat="1" ht="14.65" customHeight="1" x14ac:dyDescent="0.25">
      <c r="A23" s="121"/>
      <c r="B23" s="237" t="s">
        <v>476</v>
      </c>
      <c r="C23" s="238"/>
      <c r="D23" s="125" t="s">
        <v>477</v>
      </c>
      <c r="E23" s="121">
        <v>1</v>
      </c>
      <c r="F23" s="126">
        <v>0.42</v>
      </c>
      <c r="G23" s="121">
        <v>1</v>
      </c>
      <c r="H23" s="121">
        <f>+SUM(I19:I22)</f>
        <v>1344000</v>
      </c>
      <c r="I23" s="122">
        <f t="shared" si="0"/>
        <v>564480</v>
      </c>
    </row>
    <row r="24" spans="1:9" s="98" customFormat="1" ht="14.65" customHeight="1" x14ac:dyDescent="0.25">
      <c r="A24" s="121"/>
      <c r="B24" s="237" t="s">
        <v>478</v>
      </c>
      <c r="C24" s="238"/>
      <c r="D24" s="125" t="s">
        <v>479</v>
      </c>
      <c r="E24" s="121">
        <v>4</v>
      </c>
      <c r="F24" s="120">
        <v>1</v>
      </c>
      <c r="G24" s="121">
        <v>16</v>
      </c>
      <c r="H24" s="121">
        <v>2800</v>
      </c>
      <c r="I24" s="122">
        <f t="shared" si="0"/>
        <v>179200</v>
      </c>
    </row>
    <row r="25" spans="1:9" s="98" customFormat="1" ht="14.65" customHeight="1" x14ac:dyDescent="0.25">
      <c r="A25" s="118"/>
      <c r="B25" s="228" t="s">
        <v>480</v>
      </c>
      <c r="C25" s="229"/>
      <c r="D25" s="170" t="s">
        <v>252</v>
      </c>
      <c r="E25" s="159">
        <v>4</v>
      </c>
      <c r="F25" s="171">
        <v>1</v>
      </c>
      <c r="G25" s="159">
        <v>16</v>
      </c>
      <c r="H25" s="159">
        <v>1100</v>
      </c>
      <c r="I25" s="172">
        <f t="shared" si="0"/>
        <v>70400</v>
      </c>
    </row>
    <row r="26" spans="1:9" s="98" customFormat="1" ht="14.65" customHeight="1" x14ac:dyDescent="0.25">
      <c r="A26" s="118"/>
      <c r="B26" s="228" t="s">
        <v>481</v>
      </c>
      <c r="C26" s="229"/>
      <c r="D26" s="170" t="s">
        <v>258</v>
      </c>
      <c r="E26" s="159">
        <v>1</v>
      </c>
      <c r="F26" s="171">
        <v>1</v>
      </c>
      <c r="G26" s="159">
        <v>16</v>
      </c>
      <c r="H26" s="159">
        <v>5200</v>
      </c>
      <c r="I26" s="172">
        <f t="shared" si="0"/>
        <v>83200</v>
      </c>
    </row>
    <row r="27" spans="1:9" s="98" customFormat="1" ht="14.65" customHeight="1" x14ac:dyDescent="0.25">
      <c r="A27" s="118"/>
      <c r="B27" s="228" t="s">
        <v>482</v>
      </c>
      <c r="C27" s="229"/>
      <c r="D27" s="170" t="s">
        <v>258</v>
      </c>
      <c r="E27" s="159">
        <v>1</v>
      </c>
      <c r="F27" s="171">
        <v>1</v>
      </c>
      <c r="G27" s="159">
        <v>16</v>
      </c>
      <c r="H27" s="159">
        <v>3800</v>
      </c>
      <c r="I27" s="172">
        <f t="shared" si="0"/>
        <v>60800</v>
      </c>
    </row>
    <row r="28" spans="1:9" s="98" customFormat="1" ht="14.65" customHeight="1" x14ac:dyDescent="0.25">
      <c r="A28" s="118"/>
      <c r="B28" s="228" t="s">
        <v>483</v>
      </c>
      <c r="C28" s="229"/>
      <c r="D28" s="170" t="s">
        <v>258</v>
      </c>
      <c r="E28" s="159">
        <v>4</v>
      </c>
      <c r="F28" s="171">
        <v>1</v>
      </c>
      <c r="G28" s="159">
        <v>16</v>
      </c>
      <c r="H28" s="159">
        <v>150</v>
      </c>
      <c r="I28" s="172">
        <f t="shared" si="0"/>
        <v>9600</v>
      </c>
    </row>
    <row r="29" spans="1:9" s="98" customFormat="1" ht="14.65" customHeight="1" x14ac:dyDescent="0.25">
      <c r="A29" s="118"/>
      <c r="B29" s="228" t="s">
        <v>484</v>
      </c>
      <c r="C29" s="229"/>
      <c r="D29" s="170" t="s">
        <v>258</v>
      </c>
      <c r="E29" s="159">
        <v>4</v>
      </c>
      <c r="F29" s="171">
        <v>1</v>
      </c>
      <c r="G29" s="159">
        <v>16</v>
      </c>
      <c r="H29" s="159">
        <v>450</v>
      </c>
      <c r="I29" s="172">
        <f t="shared" si="0"/>
        <v>28800</v>
      </c>
    </row>
    <row r="30" spans="1:9" s="98" customFormat="1" ht="14.65" customHeight="1" x14ac:dyDescent="0.25">
      <c r="A30" s="118"/>
      <c r="B30" s="228" t="s">
        <v>485</v>
      </c>
      <c r="C30" s="229"/>
      <c r="D30" s="170" t="s">
        <v>258</v>
      </c>
      <c r="E30" s="159">
        <v>4</v>
      </c>
      <c r="F30" s="171">
        <v>1</v>
      </c>
      <c r="G30" s="159">
        <v>1</v>
      </c>
      <c r="H30" s="159">
        <v>5500</v>
      </c>
      <c r="I30" s="172">
        <f t="shared" si="0"/>
        <v>22000</v>
      </c>
    </row>
    <row r="31" spans="1:9" s="98" customFormat="1" ht="14.65" customHeight="1" x14ac:dyDescent="0.25">
      <c r="A31" s="118"/>
      <c r="B31" s="230" t="s">
        <v>486</v>
      </c>
      <c r="C31" s="231"/>
      <c r="D31" s="173" t="s">
        <v>477</v>
      </c>
      <c r="E31" s="159">
        <v>1</v>
      </c>
      <c r="F31" s="171">
        <v>1</v>
      </c>
      <c r="G31" s="159">
        <v>1</v>
      </c>
      <c r="H31" s="160">
        <f>4*350</f>
        <v>1400</v>
      </c>
      <c r="I31" s="172">
        <f t="shared" si="0"/>
        <v>1400</v>
      </c>
    </row>
    <row r="32" spans="1:9" s="98" customFormat="1" ht="12" x14ac:dyDescent="0.25">
      <c r="A32" s="128"/>
      <c r="B32" s="128"/>
      <c r="C32" s="128"/>
      <c r="D32" s="128"/>
      <c r="E32" s="128"/>
      <c r="F32" s="129"/>
      <c r="G32" s="110"/>
      <c r="H32" s="129" t="s">
        <v>487</v>
      </c>
      <c r="I32" s="130">
        <f>SUM(I19:I31)</f>
        <v>2363880</v>
      </c>
    </row>
    <row r="33" spans="1:9" s="98" customFormat="1" ht="12" x14ac:dyDescent="0.25">
      <c r="A33" s="128"/>
      <c r="B33" s="128"/>
      <c r="C33" s="128"/>
      <c r="D33" s="128"/>
      <c r="E33" s="128"/>
      <c r="F33" s="128"/>
      <c r="G33" s="128"/>
      <c r="H33" s="128"/>
    </row>
    <row r="34" spans="1:9" s="117" customFormat="1" ht="11.25" customHeight="1" x14ac:dyDescent="0.2">
      <c r="C34" s="232" t="s">
        <v>488</v>
      </c>
      <c r="D34" s="232"/>
      <c r="E34" s="232"/>
      <c r="F34" s="232"/>
      <c r="G34" s="232"/>
      <c r="H34" s="232"/>
      <c r="I34" s="232"/>
    </row>
    <row r="35" spans="1:9" s="115" customFormat="1" ht="14.65" customHeight="1" x14ac:dyDescent="0.25">
      <c r="A35" s="112" t="s">
        <v>250</v>
      </c>
      <c r="B35" s="233" t="s">
        <v>251</v>
      </c>
      <c r="C35" s="234"/>
      <c r="D35" s="112" t="s">
        <v>252</v>
      </c>
      <c r="E35" s="112" t="s">
        <v>467</v>
      </c>
      <c r="F35" s="112" t="s">
        <v>468</v>
      </c>
      <c r="G35" s="112" t="s">
        <v>469</v>
      </c>
      <c r="H35" s="112" t="s">
        <v>470</v>
      </c>
      <c r="I35" s="112" t="s">
        <v>471</v>
      </c>
    </row>
    <row r="36" spans="1:9" s="98" customFormat="1" ht="14.65" customHeight="1" x14ac:dyDescent="0.25">
      <c r="A36" s="118"/>
      <c r="B36" s="230" t="s">
        <v>489</v>
      </c>
      <c r="C36" s="231"/>
      <c r="D36" s="173" t="s">
        <v>258</v>
      </c>
      <c r="E36" s="160">
        <v>1</v>
      </c>
      <c r="F36" s="120">
        <v>1</v>
      </c>
      <c r="G36" s="159">
        <v>16</v>
      </c>
      <c r="H36" s="118">
        <v>15000</v>
      </c>
      <c r="I36" s="122">
        <f>E36*F36*G36*H36</f>
        <v>240000</v>
      </c>
    </row>
    <row r="37" spans="1:9" s="98" customFormat="1" ht="14.65" customHeight="1" x14ac:dyDescent="0.25">
      <c r="A37" s="118"/>
      <c r="B37" s="230" t="s">
        <v>489</v>
      </c>
      <c r="C37" s="231"/>
      <c r="D37" s="173" t="s">
        <v>258</v>
      </c>
      <c r="E37" s="160">
        <v>1</v>
      </c>
      <c r="F37" s="120">
        <v>1</v>
      </c>
      <c r="G37" s="159">
        <v>14</v>
      </c>
      <c r="H37" s="118">
        <v>15000</v>
      </c>
      <c r="I37" s="122">
        <f>E37*F37*G37*H37</f>
        <v>210000</v>
      </c>
    </row>
    <row r="38" spans="1:9" s="98" customFormat="1" ht="14.65" customHeight="1" x14ac:dyDescent="0.25">
      <c r="A38" s="118"/>
      <c r="B38" s="230" t="s">
        <v>489</v>
      </c>
      <c r="C38" s="231"/>
      <c r="D38" s="173" t="s">
        <v>258</v>
      </c>
      <c r="E38" s="160">
        <v>1</v>
      </c>
      <c r="F38" s="120">
        <v>1</v>
      </c>
      <c r="G38" s="159">
        <v>13</v>
      </c>
      <c r="H38" s="118">
        <v>15000</v>
      </c>
      <c r="I38" s="122">
        <f>E38*F38*G38*H38</f>
        <v>195000</v>
      </c>
    </row>
    <row r="39" spans="1:9" s="98" customFormat="1" ht="14.65" customHeight="1" x14ac:dyDescent="0.25">
      <c r="A39" s="118"/>
      <c r="B39" s="230" t="s">
        <v>489</v>
      </c>
      <c r="C39" s="231"/>
      <c r="D39" s="173" t="s">
        <v>258</v>
      </c>
      <c r="E39" s="160">
        <v>1</v>
      </c>
      <c r="F39" s="120">
        <v>1</v>
      </c>
      <c r="G39" s="159">
        <v>10</v>
      </c>
      <c r="H39" s="118">
        <v>15000</v>
      </c>
      <c r="I39" s="122">
        <f>E39*F39*G39*H39</f>
        <v>150000</v>
      </c>
    </row>
    <row r="40" spans="1:9" s="98" customFormat="1" ht="14.65" customHeight="1" x14ac:dyDescent="0.25">
      <c r="A40" s="118"/>
      <c r="B40" s="230" t="s">
        <v>489</v>
      </c>
      <c r="C40" s="231"/>
      <c r="D40" s="173" t="s">
        <v>258</v>
      </c>
      <c r="E40" s="160">
        <v>1</v>
      </c>
      <c r="F40" s="120">
        <v>1</v>
      </c>
      <c r="G40" s="159">
        <v>5</v>
      </c>
      <c r="H40" s="118">
        <v>15000</v>
      </c>
      <c r="I40" s="122">
        <f>E40*F40*G40*H40</f>
        <v>75000</v>
      </c>
    </row>
    <row r="41" spans="1:9" s="98" customFormat="1" ht="14.65" customHeight="1" x14ac:dyDescent="0.25">
      <c r="A41" s="118"/>
      <c r="B41" s="230" t="s">
        <v>490</v>
      </c>
      <c r="C41" s="231"/>
      <c r="D41" s="173" t="s">
        <v>258</v>
      </c>
      <c r="E41" s="160">
        <v>1</v>
      </c>
      <c r="F41" s="120">
        <v>1</v>
      </c>
      <c r="G41" s="159">
        <v>4</v>
      </c>
      <c r="H41" s="118">
        <v>10000</v>
      </c>
      <c r="I41" s="122">
        <f t="shared" ref="I41:I98" si="1">E41*F41*G41*H41</f>
        <v>40000</v>
      </c>
    </row>
    <row r="42" spans="1:9" s="98" customFormat="1" ht="14.65" customHeight="1" x14ac:dyDescent="0.25">
      <c r="A42" s="118"/>
      <c r="B42" s="230" t="s">
        <v>491</v>
      </c>
      <c r="C42" s="231"/>
      <c r="D42" s="173" t="s">
        <v>258</v>
      </c>
      <c r="E42" s="160">
        <v>1</v>
      </c>
      <c r="F42" s="120">
        <v>1</v>
      </c>
      <c r="G42" s="159">
        <v>12</v>
      </c>
      <c r="H42" s="121">
        <v>7000</v>
      </c>
      <c r="I42" s="122">
        <f t="shared" si="1"/>
        <v>84000</v>
      </c>
    </row>
    <row r="43" spans="1:9" s="98" customFormat="1" ht="14.65" customHeight="1" x14ac:dyDescent="0.25">
      <c r="A43" s="118"/>
      <c r="B43" s="230" t="s">
        <v>492</v>
      </c>
      <c r="C43" s="231"/>
      <c r="D43" s="173" t="s">
        <v>258</v>
      </c>
      <c r="E43" s="160">
        <v>1</v>
      </c>
      <c r="F43" s="120">
        <v>1</v>
      </c>
      <c r="G43" s="159">
        <v>13</v>
      </c>
      <c r="H43" s="121">
        <v>15000</v>
      </c>
      <c r="I43" s="122">
        <f t="shared" si="1"/>
        <v>195000</v>
      </c>
    </row>
    <row r="44" spans="1:9" s="98" customFormat="1" ht="14.65" customHeight="1" x14ac:dyDescent="0.25">
      <c r="A44" s="118"/>
      <c r="B44" s="230" t="s">
        <v>493</v>
      </c>
      <c r="C44" s="231"/>
      <c r="D44" s="173" t="s">
        <v>258</v>
      </c>
      <c r="E44" s="160">
        <v>1</v>
      </c>
      <c r="F44" s="120">
        <v>1</v>
      </c>
      <c r="G44" s="159">
        <v>16</v>
      </c>
      <c r="H44" s="121">
        <v>15000</v>
      </c>
      <c r="I44" s="122">
        <f t="shared" si="1"/>
        <v>240000</v>
      </c>
    </row>
    <row r="45" spans="1:9" s="98" customFormat="1" ht="14.65" customHeight="1" x14ac:dyDescent="0.25">
      <c r="A45" s="118"/>
      <c r="B45" s="230" t="s">
        <v>494</v>
      </c>
      <c r="C45" s="231"/>
      <c r="D45" s="173" t="s">
        <v>258</v>
      </c>
      <c r="E45" s="160">
        <v>1</v>
      </c>
      <c r="F45" s="120">
        <v>1</v>
      </c>
      <c r="G45" s="159">
        <v>16</v>
      </c>
      <c r="H45" s="121">
        <v>15000</v>
      </c>
      <c r="I45" s="122">
        <f t="shared" si="1"/>
        <v>240000</v>
      </c>
    </row>
    <row r="46" spans="1:9" s="98" customFormat="1" ht="14.65" customHeight="1" x14ac:dyDescent="0.25">
      <c r="A46" s="118"/>
      <c r="B46" s="230" t="s">
        <v>495</v>
      </c>
      <c r="C46" s="231"/>
      <c r="D46" s="173" t="s">
        <v>258</v>
      </c>
      <c r="E46" s="160">
        <v>1</v>
      </c>
      <c r="F46" s="120">
        <v>1</v>
      </c>
      <c r="G46" s="159">
        <v>16</v>
      </c>
      <c r="H46" s="121">
        <v>8000</v>
      </c>
      <c r="I46" s="122">
        <f t="shared" si="1"/>
        <v>128000</v>
      </c>
    </row>
    <row r="47" spans="1:9" s="98" customFormat="1" ht="14.65" customHeight="1" x14ac:dyDescent="0.25">
      <c r="A47" s="118"/>
      <c r="B47" s="230" t="s">
        <v>495</v>
      </c>
      <c r="C47" s="231"/>
      <c r="D47" s="173" t="s">
        <v>258</v>
      </c>
      <c r="E47" s="160">
        <v>1</v>
      </c>
      <c r="F47" s="120">
        <v>1</v>
      </c>
      <c r="G47" s="160">
        <v>11</v>
      </c>
      <c r="H47" s="121">
        <v>8000</v>
      </c>
      <c r="I47" s="122">
        <f t="shared" si="1"/>
        <v>88000</v>
      </c>
    </row>
    <row r="48" spans="1:9" s="98" customFormat="1" ht="14.65" customHeight="1" x14ac:dyDescent="0.25">
      <c r="A48" s="118"/>
      <c r="B48" s="230" t="s">
        <v>496</v>
      </c>
      <c r="C48" s="231"/>
      <c r="D48" s="173" t="s">
        <v>258</v>
      </c>
      <c r="E48" s="160">
        <v>1</v>
      </c>
      <c r="F48" s="120">
        <v>1</v>
      </c>
      <c r="G48" s="160">
        <v>16</v>
      </c>
      <c r="H48" s="121">
        <v>8000</v>
      </c>
      <c r="I48" s="122">
        <f t="shared" si="1"/>
        <v>128000</v>
      </c>
    </row>
    <row r="49" spans="1:9" s="98" customFormat="1" ht="14.65" customHeight="1" x14ac:dyDescent="0.25">
      <c r="A49" s="118"/>
      <c r="B49" s="230" t="s">
        <v>496</v>
      </c>
      <c r="C49" s="231"/>
      <c r="D49" s="173" t="s">
        <v>258</v>
      </c>
      <c r="E49" s="160">
        <v>1</v>
      </c>
      <c r="F49" s="120">
        <v>1</v>
      </c>
      <c r="G49" s="160">
        <v>13</v>
      </c>
      <c r="H49" s="121">
        <v>8000</v>
      </c>
      <c r="I49" s="122">
        <f t="shared" si="1"/>
        <v>104000</v>
      </c>
    </row>
    <row r="50" spans="1:9" s="98" customFormat="1" ht="14.65" customHeight="1" x14ac:dyDescent="0.25">
      <c r="A50" s="118"/>
      <c r="B50" s="230" t="s">
        <v>496</v>
      </c>
      <c r="C50" s="231"/>
      <c r="D50" s="173" t="s">
        <v>258</v>
      </c>
      <c r="E50" s="160">
        <v>1</v>
      </c>
      <c r="F50" s="120">
        <v>1</v>
      </c>
      <c r="G50" s="160">
        <v>6</v>
      </c>
      <c r="H50" s="121">
        <v>8000</v>
      </c>
      <c r="I50" s="122">
        <f t="shared" ref="I50" si="2">E50*F50*G50*H50</f>
        <v>48000</v>
      </c>
    </row>
    <row r="51" spans="1:9" s="98" customFormat="1" ht="14.65" customHeight="1" x14ac:dyDescent="0.25">
      <c r="A51" s="118"/>
      <c r="B51" s="230" t="s">
        <v>496</v>
      </c>
      <c r="C51" s="231"/>
      <c r="D51" s="173" t="s">
        <v>258</v>
      </c>
      <c r="E51" s="160">
        <v>1</v>
      </c>
      <c r="F51" s="120">
        <v>1</v>
      </c>
      <c r="G51" s="160">
        <v>5</v>
      </c>
      <c r="H51" s="121">
        <v>8000</v>
      </c>
      <c r="I51" s="122">
        <f t="shared" si="1"/>
        <v>40000</v>
      </c>
    </row>
    <row r="52" spans="1:9" s="98" customFormat="1" ht="14.65" customHeight="1" x14ac:dyDescent="0.25">
      <c r="A52" s="118"/>
      <c r="B52" s="230" t="s">
        <v>497</v>
      </c>
      <c r="C52" s="231"/>
      <c r="D52" s="173" t="s">
        <v>258</v>
      </c>
      <c r="E52" s="160">
        <v>2</v>
      </c>
      <c r="F52" s="120">
        <v>1</v>
      </c>
      <c r="G52" s="160">
        <v>16</v>
      </c>
      <c r="H52" s="121">
        <v>5000</v>
      </c>
      <c r="I52" s="122">
        <f t="shared" si="1"/>
        <v>160000</v>
      </c>
    </row>
    <row r="53" spans="1:9" s="98" customFormat="1" ht="14.65" customHeight="1" x14ac:dyDescent="0.25">
      <c r="A53" s="118"/>
      <c r="B53" s="230" t="s">
        <v>497</v>
      </c>
      <c r="C53" s="231"/>
      <c r="D53" s="173" t="s">
        <v>258</v>
      </c>
      <c r="E53" s="160">
        <v>2</v>
      </c>
      <c r="F53" s="120">
        <v>1</v>
      </c>
      <c r="G53" s="160">
        <v>13</v>
      </c>
      <c r="H53" s="121">
        <v>5000</v>
      </c>
      <c r="I53" s="122">
        <f t="shared" ref="I53" si="3">E53*F53*G53*H53</f>
        <v>130000</v>
      </c>
    </row>
    <row r="54" spans="1:9" s="98" customFormat="1" ht="14.65" customHeight="1" x14ac:dyDescent="0.25">
      <c r="A54" s="118"/>
      <c r="B54" s="230" t="s">
        <v>497</v>
      </c>
      <c r="C54" s="231"/>
      <c r="D54" s="173" t="s">
        <v>258</v>
      </c>
      <c r="E54" s="160">
        <v>2</v>
      </c>
      <c r="F54" s="120">
        <v>1</v>
      </c>
      <c r="G54" s="160">
        <v>6</v>
      </c>
      <c r="H54" s="121">
        <v>5000</v>
      </c>
      <c r="I54" s="122">
        <f t="shared" si="1"/>
        <v>60000</v>
      </c>
    </row>
    <row r="55" spans="1:9" s="98" customFormat="1" ht="14.65" customHeight="1" x14ac:dyDescent="0.25">
      <c r="A55" s="118"/>
      <c r="B55" s="230" t="s">
        <v>498</v>
      </c>
      <c r="C55" s="231"/>
      <c r="D55" s="173" t="s">
        <v>258</v>
      </c>
      <c r="E55" s="160">
        <v>1</v>
      </c>
      <c r="F55" s="120">
        <v>1</v>
      </c>
      <c r="G55" s="160">
        <v>15</v>
      </c>
      <c r="H55" s="121">
        <v>7000</v>
      </c>
      <c r="I55" s="122">
        <f t="shared" si="1"/>
        <v>105000</v>
      </c>
    </row>
    <row r="56" spans="1:9" s="98" customFormat="1" ht="14.65" customHeight="1" x14ac:dyDescent="0.25">
      <c r="A56" s="118"/>
      <c r="B56" s="230" t="s">
        <v>499</v>
      </c>
      <c r="C56" s="231"/>
      <c r="D56" s="173" t="s">
        <v>258</v>
      </c>
      <c r="E56" s="160">
        <v>1</v>
      </c>
      <c r="F56" s="120">
        <v>1</v>
      </c>
      <c r="G56" s="160">
        <v>15</v>
      </c>
      <c r="H56" s="121">
        <v>7000</v>
      </c>
      <c r="I56" s="122">
        <f t="shared" si="1"/>
        <v>105000</v>
      </c>
    </row>
    <row r="57" spans="1:9" s="98" customFormat="1" ht="14.65" customHeight="1" x14ac:dyDescent="0.25">
      <c r="A57" s="118"/>
      <c r="B57" s="230" t="s">
        <v>500</v>
      </c>
      <c r="C57" s="231"/>
      <c r="D57" s="173" t="s">
        <v>258</v>
      </c>
      <c r="E57" s="160">
        <v>1</v>
      </c>
      <c r="F57" s="120">
        <v>1</v>
      </c>
      <c r="G57" s="160">
        <v>15</v>
      </c>
      <c r="H57" s="121">
        <v>10000</v>
      </c>
      <c r="I57" s="122">
        <f t="shared" si="1"/>
        <v>150000</v>
      </c>
    </row>
    <row r="58" spans="1:9" s="98" customFormat="1" ht="14.65" customHeight="1" x14ac:dyDescent="0.25">
      <c r="A58" s="118"/>
      <c r="B58" s="230" t="s">
        <v>501</v>
      </c>
      <c r="C58" s="231"/>
      <c r="D58" s="173" t="s">
        <v>258</v>
      </c>
      <c r="E58" s="160">
        <v>1</v>
      </c>
      <c r="F58" s="120">
        <v>1</v>
      </c>
      <c r="G58" s="160">
        <v>16</v>
      </c>
      <c r="H58" s="121">
        <v>10000</v>
      </c>
      <c r="I58" s="122">
        <f t="shared" si="1"/>
        <v>160000</v>
      </c>
    </row>
    <row r="59" spans="1:9" s="98" customFormat="1" ht="14.65" customHeight="1" x14ac:dyDescent="0.25">
      <c r="A59" s="118"/>
      <c r="B59" s="230" t="s">
        <v>502</v>
      </c>
      <c r="C59" s="231"/>
      <c r="D59" s="173" t="s">
        <v>258</v>
      </c>
      <c r="E59" s="160">
        <v>1</v>
      </c>
      <c r="F59" s="120">
        <v>1</v>
      </c>
      <c r="G59" s="160">
        <v>15</v>
      </c>
      <c r="H59" s="121">
        <v>5000</v>
      </c>
      <c r="I59" s="122">
        <f t="shared" si="1"/>
        <v>75000</v>
      </c>
    </row>
    <row r="60" spans="1:9" s="98" customFormat="1" ht="14.65" customHeight="1" x14ac:dyDescent="0.25">
      <c r="A60" s="118"/>
      <c r="B60" s="230" t="s">
        <v>491</v>
      </c>
      <c r="C60" s="231"/>
      <c r="D60" s="173" t="s">
        <v>258</v>
      </c>
      <c r="E60" s="160">
        <v>1</v>
      </c>
      <c r="F60" s="120">
        <v>1</v>
      </c>
      <c r="G60" s="160">
        <v>16</v>
      </c>
      <c r="H60" s="121">
        <v>5000</v>
      </c>
      <c r="I60" s="122">
        <f t="shared" si="1"/>
        <v>80000</v>
      </c>
    </row>
    <row r="61" spans="1:9" s="98" customFormat="1" ht="14.65" customHeight="1" x14ac:dyDescent="0.25">
      <c r="A61" s="118"/>
      <c r="B61" s="230" t="s">
        <v>503</v>
      </c>
      <c r="C61" s="231"/>
      <c r="D61" s="173" t="s">
        <v>258</v>
      </c>
      <c r="E61" s="160">
        <v>2</v>
      </c>
      <c r="F61" s="120">
        <v>1</v>
      </c>
      <c r="G61" s="160">
        <v>16</v>
      </c>
      <c r="H61" s="121">
        <v>5000</v>
      </c>
      <c r="I61" s="122">
        <f t="shared" si="1"/>
        <v>160000</v>
      </c>
    </row>
    <row r="62" spans="1:9" s="98" customFormat="1" ht="14.65" customHeight="1" x14ac:dyDescent="0.25">
      <c r="A62" s="118"/>
      <c r="B62" s="230" t="s">
        <v>503</v>
      </c>
      <c r="C62" s="231"/>
      <c r="D62" s="173" t="s">
        <v>258</v>
      </c>
      <c r="E62" s="160">
        <v>1</v>
      </c>
      <c r="F62" s="120">
        <v>1</v>
      </c>
      <c r="G62" s="160">
        <v>12</v>
      </c>
      <c r="H62" s="121">
        <v>5000</v>
      </c>
      <c r="I62" s="122">
        <f t="shared" si="1"/>
        <v>60000</v>
      </c>
    </row>
    <row r="63" spans="1:9" s="98" customFormat="1" ht="14.65" customHeight="1" x14ac:dyDescent="0.25">
      <c r="A63" s="118"/>
      <c r="B63" s="230" t="s">
        <v>503</v>
      </c>
      <c r="C63" s="231"/>
      <c r="D63" s="173" t="s">
        <v>258</v>
      </c>
      <c r="E63" s="160">
        <v>2</v>
      </c>
      <c r="F63" s="120">
        <v>1</v>
      </c>
      <c r="G63" s="160">
        <v>9</v>
      </c>
      <c r="H63" s="121">
        <v>5000</v>
      </c>
      <c r="I63" s="122">
        <f t="shared" si="1"/>
        <v>90000</v>
      </c>
    </row>
    <row r="64" spans="1:9" s="98" customFormat="1" ht="14.65" customHeight="1" x14ac:dyDescent="0.25">
      <c r="A64" s="118"/>
      <c r="B64" s="230" t="s">
        <v>504</v>
      </c>
      <c r="C64" s="231"/>
      <c r="D64" s="173" t="s">
        <v>258</v>
      </c>
      <c r="E64" s="160">
        <v>3</v>
      </c>
      <c r="F64" s="120">
        <v>1</v>
      </c>
      <c r="G64" s="160">
        <v>16</v>
      </c>
      <c r="H64" s="121">
        <v>5000</v>
      </c>
      <c r="I64" s="122">
        <f t="shared" si="1"/>
        <v>240000</v>
      </c>
    </row>
    <row r="65" spans="1:9" s="98" customFormat="1" ht="14.65" customHeight="1" x14ac:dyDescent="0.25">
      <c r="A65" s="118"/>
      <c r="B65" s="230" t="s">
        <v>504</v>
      </c>
      <c r="C65" s="231"/>
      <c r="D65" s="173" t="s">
        <v>258</v>
      </c>
      <c r="E65" s="160">
        <v>1</v>
      </c>
      <c r="F65" s="120">
        <v>1</v>
      </c>
      <c r="G65" s="160">
        <v>9</v>
      </c>
      <c r="H65" s="121">
        <v>5000</v>
      </c>
      <c r="I65" s="122">
        <f t="shared" si="1"/>
        <v>45000</v>
      </c>
    </row>
    <row r="66" spans="1:9" s="98" customFormat="1" ht="14.65" customHeight="1" x14ac:dyDescent="0.25">
      <c r="A66" s="118"/>
      <c r="B66" s="230" t="s">
        <v>505</v>
      </c>
      <c r="C66" s="231"/>
      <c r="D66" s="173" t="s">
        <v>258</v>
      </c>
      <c r="E66" s="160">
        <v>2</v>
      </c>
      <c r="F66" s="120">
        <v>1</v>
      </c>
      <c r="G66" s="160">
        <v>16</v>
      </c>
      <c r="H66" s="121">
        <v>5000</v>
      </c>
      <c r="I66" s="122">
        <f t="shared" si="1"/>
        <v>160000</v>
      </c>
    </row>
    <row r="67" spans="1:9" s="98" customFormat="1" ht="14.65" customHeight="1" x14ac:dyDescent="0.25">
      <c r="A67" s="118"/>
      <c r="B67" s="230" t="s">
        <v>505</v>
      </c>
      <c r="C67" s="231"/>
      <c r="D67" s="173" t="s">
        <v>258</v>
      </c>
      <c r="E67" s="160">
        <v>1</v>
      </c>
      <c r="F67" s="120">
        <v>1</v>
      </c>
      <c r="G67" s="160">
        <v>13</v>
      </c>
      <c r="H67" s="121">
        <v>5000</v>
      </c>
      <c r="I67" s="122">
        <f t="shared" si="1"/>
        <v>65000</v>
      </c>
    </row>
    <row r="68" spans="1:9" s="98" customFormat="1" ht="14.65" customHeight="1" x14ac:dyDescent="0.25">
      <c r="A68" s="118"/>
      <c r="B68" s="230" t="s">
        <v>505</v>
      </c>
      <c r="C68" s="231"/>
      <c r="D68" s="173" t="s">
        <v>258</v>
      </c>
      <c r="E68" s="160">
        <v>1</v>
      </c>
      <c r="F68" s="120">
        <v>1</v>
      </c>
      <c r="G68" s="160">
        <v>12</v>
      </c>
      <c r="H68" s="121">
        <v>5000</v>
      </c>
      <c r="I68" s="122">
        <f t="shared" si="1"/>
        <v>60000</v>
      </c>
    </row>
    <row r="69" spans="1:9" s="98" customFormat="1" ht="14.65" customHeight="1" x14ac:dyDescent="0.25">
      <c r="A69" s="118"/>
      <c r="B69" s="230" t="s">
        <v>476</v>
      </c>
      <c r="C69" s="231"/>
      <c r="D69" s="173" t="s">
        <v>477</v>
      </c>
      <c r="E69" s="160">
        <v>1</v>
      </c>
      <c r="F69" s="120">
        <v>0.42</v>
      </c>
      <c r="G69" s="121">
        <v>1</v>
      </c>
      <c r="H69" s="121">
        <f>+SUM(I36:I68)</f>
        <v>4110000</v>
      </c>
      <c r="I69" s="122">
        <f t="shared" si="1"/>
        <v>1726200</v>
      </c>
    </row>
    <row r="70" spans="1:9" s="98" customFormat="1" ht="14.65" customHeight="1" x14ac:dyDescent="0.25">
      <c r="A70" s="118"/>
      <c r="B70" s="230" t="s">
        <v>544</v>
      </c>
      <c r="C70" s="231"/>
      <c r="D70" s="173" t="s">
        <v>479</v>
      </c>
      <c r="E70" s="160">
        <f>+E36+E44+E45+E46+E48+E52+E58+E60+E61+E64+E66</f>
        <v>16</v>
      </c>
      <c r="F70" s="171">
        <v>1</v>
      </c>
      <c r="G70" s="159">
        <v>16</v>
      </c>
      <c r="H70" s="159">
        <v>2800</v>
      </c>
      <c r="I70" s="172">
        <f t="shared" si="1"/>
        <v>716800</v>
      </c>
    </row>
    <row r="71" spans="1:9" s="98" customFormat="1" ht="14.65" customHeight="1" x14ac:dyDescent="0.25">
      <c r="A71" s="118"/>
      <c r="B71" s="230" t="s">
        <v>544</v>
      </c>
      <c r="C71" s="231"/>
      <c r="D71" s="173" t="s">
        <v>479</v>
      </c>
      <c r="E71" s="160">
        <f>+E55+E56+E57+E59</f>
        <v>4</v>
      </c>
      <c r="F71" s="171">
        <v>1</v>
      </c>
      <c r="G71" s="159">
        <v>15</v>
      </c>
      <c r="H71" s="159">
        <v>2800</v>
      </c>
      <c r="I71" s="172">
        <f t="shared" si="1"/>
        <v>168000</v>
      </c>
    </row>
    <row r="72" spans="1:9" s="98" customFormat="1" ht="14.65" customHeight="1" x14ac:dyDescent="0.25">
      <c r="A72" s="118"/>
      <c r="B72" s="230" t="s">
        <v>544</v>
      </c>
      <c r="C72" s="231"/>
      <c r="D72" s="173" t="s">
        <v>479</v>
      </c>
      <c r="E72" s="160">
        <f>+E37</f>
        <v>1</v>
      </c>
      <c r="F72" s="171">
        <v>1</v>
      </c>
      <c r="G72" s="159">
        <v>14</v>
      </c>
      <c r="H72" s="159">
        <v>2800</v>
      </c>
      <c r="I72" s="172">
        <f t="shared" si="1"/>
        <v>39200</v>
      </c>
    </row>
    <row r="73" spans="1:9" s="98" customFormat="1" ht="14.65" customHeight="1" x14ac:dyDescent="0.25">
      <c r="A73" s="118"/>
      <c r="B73" s="230" t="s">
        <v>544</v>
      </c>
      <c r="C73" s="231"/>
      <c r="D73" s="173" t="s">
        <v>479</v>
      </c>
      <c r="E73" s="160">
        <f>+E38+E43+E49+E53+E67</f>
        <v>6</v>
      </c>
      <c r="F73" s="171">
        <v>1</v>
      </c>
      <c r="G73" s="159">
        <v>13</v>
      </c>
      <c r="H73" s="159">
        <v>2800</v>
      </c>
      <c r="I73" s="172">
        <f t="shared" ref="I73" si="4">E73*F73*G73*H73</f>
        <v>218400</v>
      </c>
    </row>
    <row r="74" spans="1:9" s="98" customFormat="1" ht="14.65" customHeight="1" x14ac:dyDescent="0.25">
      <c r="A74" s="118"/>
      <c r="B74" s="230" t="s">
        <v>544</v>
      </c>
      <c r="C74" s="231"/>
      <c r="D74" s="173" t="s">
        <v>479</v>
      </c>
      <c r="E74" s="160">
        <f>+E42+E62+E68</f>
        <v>3</v>
      </c>
      <c r="F74" s="171">
        <v>1</v>
      </c>
      <c r="G74" s="159">
        <v>12</v>
      </c>
      <c r="H74" s="159">
        <v>2800</v>
      </c>
      <c r="I74" s="172">
        <f t="shared" si="1"/>
        <v>100800</v>
      </c>
    </row>
    <row r="75" spans="1:9" s="98" customFormat="1" ht="14.65" customHeight="1" x14ac:dyDescent="0.25">
      <c r="A75" s="118"/>
      <c r="B75" s="230" t="s">
        <v>544</v>
      </c>
      <c r="C75" s="231"/>
      <c r="D75" s="173" t="s">
        <v>479</v>
      </c>
      <c r="E75" s="160">
        <f>+E47</f>
        <v>1</v>
      </c>
      <c r="F75" s="171">
        <v>1</v>
      </c>
      <c r="G75" s="159">
        <v>11</v>
      </c>
      <c r="H75" s="159">
        <v>2800</v>
      </c>
      <c r="I75" s="172">
        <f t="shared" ref="I75" si="5">E75*F75*G75*H75</f>
        <v>30800</v>
      </c>
    </row>
    <row r="76" spans="1:9" s="98" customFormat="1" ht="14.65" customHeight="1" x14ac:dyDescent="0.25">
      <c r="A76" s="118"/>
      <c r="B76" s="230" t="s">
        <v>544</v>
      </c>
      <c r="C76" s="231"/>
      <c r="D76" s="173" t="s">
        <v>479</v>
      </c>
      <c r="E76" s="160">
        <f>+E39</f>
        <v>1</v>
      </c>
      <c r="F76" s="171">
        <v>1</v>
      </c>
      <c r="G76" s="159">
        <v>10</v>
      </c>
      <c r="H76" s="159">
        <v>2800</v>
      </c>
      <c r="I76" s="172">
        <f t="shared" si="1"/>
        <v>28000</v>
      </c>
    </row>
    <row r="77" spans="1:9" s="98" customFormat="1" ht="14.65" customHeight="1" x14ac:dyDescent="0.25">
      <c r="A77" s="118"/>
      <c r="B77" s="230" t="s">
        <v>544</v>
      </c>
      <c r="C77" s="231"/>
      <c r="D77" s="173" t="s">
        <v>479</v>
      </c>
      <c r="E77" s="160">
        <f>+E63+E65</f>
        <v>3</v>
      </c>
      <c r="F77" s="171">
        <v>1</v>
      </c>
      <c r="G77" s="160">
        <v>9</v>
      </c>
      <c r="H77" s="159">
        <v>2800</v>
      </c>
      <c r="I77" s="172">
        <f t="shared" si="1"/>
        <v>75600</v>
      </c>
    </row>
    <row r="78" spans="1:9" s="98" customFormat="1" ht="14.65" customHeight="1" x14ac:dyDescent="0.25">
      <c r="A78" s="118"/>
      <c r="B78" s="230" t="s">
        <v>544</v>
      </c>
      <c r="C78" s="231"/>
      <c r="D78" s="173" t="s">
        <v>479</v>
      </c>
      <c r="E78" s="160">
        <f>+E50+E54</f>
        <v>3</v>
      </c>
      <c r="F78" s="171">
        <v>1</v>
      </c>
      <c r="G78" s="160">
        <v>6</v>
      </c>
      <c r="H78" s="159">
        <v>2800</v>
      </c>
      <c r="I78" s="172">
        <f t="shared" si="1"/>
        <v>50400</v>
      </c>
    </row>
    <row r="79" spans="1:9" s="98" customFormat="1" ht="14.65" customHeight="1" x14ac:dyDescent="0.25">
      <c r="A79" s="118"/>
      <c r="B79" s="230" t="s">
        <v>544</v>
      </c>
      <c r="C79" s="231"/>
      <c r="D79" s="173" t="s">
        <v>479</v>
      </c>
      <c r="E79" s="160">
        <f>+E40+E51</f>
        <v>2</v>
      </c>
      <c r="F79" s="171">
        <v>1</v>
      </c>
      <c r="G79" s="160">
        <v>5</v>
      </c>
      <c r="H79" s="159">
        <v>2800</v>
      </c>
      <c r="I79" s="172">
        <f t="shared" si="1"/>
        <v>28000</v>
      </c>
    </row>
    <row r="80" spans="1:9" s="98" customFormat="1" ht="14.65" customHeight="1" x14ac:dyDescent="0.25">
      <c r="A80" s="118"/>
      <c r="B80" s="230" t="s">
        <v>544</v>
      </c>
      <c r="C80" s="231"/>
      <c r="D80" s="173" t="s">
        <v>479</v>
      </c>
      <c r="E80" s="160">
        <f>+E41</f>
        <v>1</v>
      </c>
      <c r="F80" s="171">
        <v>1</v>
      </c>
      <c r="G80" s="160">
        <v>4</v>
      </c>
      <c r="H80" s="159">
        <v>2800</v>
      </c>
      <c r="I80" s="172">
        <f t="shared" si="1"/>
        <v>11200</v>
      </c>
    </row>
    <row r="81" spans="1:9" s="98" customFormat="1" ht="14.65" customHeight="1" x14ac:dyDescent="0.25">
      <c r="A81" s="118"/>
      <c r="B81" s="228" t="s">
        <v>558</v>
      </c>
      <c r="C81" s="229"/>
      <c r="D81" s="170" t="s">
        <v>252</v>
      </c>
      <c r="E81" s="159">
        <f>+E70</f>
        <v>16</v>
      </c>
      <c r="F81" s="171">
        <v>1</v>
      </c>
      <c r="G81" s="159">
        <f>+G70</f>
        <v>16</v>
      </c>
      <c r="H81" s="159">
        <v>1100</v>
      </c>
      <c r="I81" s="172">
        <f t="shared" si="1"/>
        <v>281600</v>
      </c>
    </row>
    <row r="82" spans="1:9" s="98" customFormat="1" ht="14.65" customHeight="1" x14ac:dyDescent="0.25">
      <c r="A82" s="118"/>
      <c r="B82" s="228" t="s">
        <v>558</v>
      </c>
      <c r="C82" s="229"/>
      <c r="D82" s="170" t="s">
        <v>252</v>
      </c>
      <c r="E82" s="159">
        <f t="shared" ref="E82:E91" si="6">+E71</f>
        <v>4</v>
      </c>
      <c r="F82" s="171">
        <v>1</v>
      </c>
      <c r="G82" s="159">
        <f t="shared" ref="G82:G91" si="7">+G71</f>
        <v>15</v>
      </c>
      <c r="H82" s="159">
        <v>1100</v>
      </c>
      <c r="I82" s="172">
        <f t="shared" si="1"/>
        <v>66000</v>
      </c>
    </row>
    <row r="83" spans="1:9" s="98" customFormat="1" ht="14.65" customHeight="1" x14ac:dyDescent="0.25">
      <c r="A83" s="118"/>
      <c r="B83" s="228" t="s">
        <v>558</v>
      </c>
      <c r="C83" s="229"/>
      <c r="D83" s="170" t="s">
        <v>252</v>
      </c>
      <c r="E83" s="159">
        <f t="shared" si="6"/>
        <v>1</v>
      </c>
      <c r="F83" s="171">
        <v>1</v>
      </c>
      <c r="G83" s="159">
        <f t="shared" si="7"/>
        <v>14</v>
      </c>
      <c r="H83" s="159">
        <v>1100</v>
      </c>
      <c r="I83" s="172">
        <f t="shared" ref="I83:I87" si="8">E83*F83*G83*H83</f>
        <v>15400</v>
      </c>
    </row>
    <row r="84" spans="1:9" s="98" customFormat="1" ht="14.65" customHeight="1" x14ac:dyDescent="0.25">
      <c r="A84" s="118"/>
      <c r="B84" s="228" t="s">
        <v>558</v>
      </c>
      <c r="C84" s="229"/>
      <c r="D84" s="170" t="s">
        <v>252</v>
      </c>
      <c r="E84" s="159">
        <f t="shared" si="6"/>
        <v>6</v>
      </c>
      <c r="F84" s="171">
        <v>1</v>
      </c>
      <c r="G84" s="159">
        <f t="shared" si="7"/>
        <v>13</v>
      </c>
      <c r="H84" s="159">
        <v>1100</v>
      </c>
      <c r="I84" s="172">
        <f t="shared" si="8"/>
        <v>85800</v>
      </c>
    </row>
    <row r="85" spans="1:9" s="98" customFormat="1" ht="14.65" customHeight="1" x14ac:dyDescent="0.25">
      <c r="A85" s="118"/>
      <c r="B85" s="228" t="s">
        <v>558</v>
      </c>
      <c r="C85" s="229"/>
      <c r="D85" s="170" t="s">
        <v>252</v>
      </c>
      <c r="E85" s="159">
        <f t="shared" si="6"/>
        <v>3</v>
      </c>
      <c r="F85" s="171">
        <v>1</v>
      </c>
      <c r="G85" s="159">
        <f t="shared" si="7"/>
        <v>12</v>
      </c>
      <c r="H85" s="159">
        <v>1100</v>
      </c>
      <c r="I85" s="172">
        <f t="shared" si="8"/>
        <v>39600</v>
      </c>
    </row>
    <row r="86" spans="1:9" s="98" customFormat="1" ht="14.65" customHeight="1" x14ac:dyDescent="0.25">
      <c r="A86" s="118"/>
      <c r="B86" s="228" t="s">
        <v>558</v>
      </c>
      <c r="C86" s="229"/>
      <c r="D86" s="173" t="s">
        <v>252</v>
      </c>
      <c r="E86" s="159">
        <f t="shared" si="6"/>
        <v>1</v>
      </c>
      <c r="F86" s="171">
        <v>1</v>
      </c>
      <c r="G86" s="159">
        <f t="shared" si="7"/>
        <v>11</v>
      </c>
      <c r="H86" s="159">
        <v>1100</v>
      </c>
      <c r="I86" s="172">
        <f t="shared" si="8"/>
        <v>12100</v>
      </c>
    </row>
    <row r="87" spans="1:9" s="98" customFormat="1" ht="14.65" customHeight="1" x14ac:dyDescent="0.25">
      <c r="A87" s="118"/>
      <c r="B87" s="228" t="s">
        <v>558</v>
      </c>
      <c r="C87" s="229"/>
      <c r="D87" s="173" t="s">
        <v>252</v>
      </c>
      <c r="E87" s="159">
        <f t="shared" si="6"/>
        <v>1</v>
      </c>
      <c r="F87" s="171">
        <v>1</v>
      </c>
      <c r="G87" s="159">
        <f t="shared" si="7"/>
        <v>10</v>
      </c>
      <c r="H87" s="159">
        <v>1100</v>
      </c>
      <c r="I87" s="172">
        <f t="shared" si="8"/>
        <v>11000</v>
      </c>
    </row>
    <row r="88" spans="1:9" s="98" customFormat="1" ht="14.65" customHeight="1" x14ac:dyDescent="0.25">
      <c r="A88" s="118"/>
      <c r="B88" s="228" t="s">
        <v>558</v>
      </c>
      <c r="C88" s="229"/>
      <c r="D88" s="170" t="s">
        <v>252</v>
      </c>
      <c r="E88" s="159">
        <f t="shared" si="6"/>
        <v>3</v>
      </c>
      <c r="F88" s="171">
        <v>1</v>
      </c>
      <c r="G88" s="159">
        <f t="shared" si="7"/>
        <v>9</v>
      </c>
      <c r="H88" s="159">
        <v>1100</v>
      </c>
      <c r="I88" s="172">
        <f t="shared" si="1"/>
        <v>29700</v>
      </c>
    </row>
    <row r="89" spans="1:9" s="98" customFormat="1" ht="14.65" customHeight="1" x14ac:dyDescent="0.25">
      <c r="A89" s="118"/>
      <c r="B89" s="228" t="s">
        <v>558</v>
      </c>
      <c r="C89" s="229"/>
      <c r="D89" s="170" t="s">
        <v>252</v>
      </c>
      <c r="E89" s="159">
        <f t="shared" si="6"/>
        <v>3</v>
      </c>
      <c r="F89" s="171">
        <v>1</v>
      </c>
      <c r="G89" s="159">
        <f t="shared" si="7"/>
        <v>6</v>
      </c>
      <c r="H89" s="159">
        <v>1100</v>
      </c>
      <c r="I89" s="172">
        <f t="shared" si="1"/>
        <v>19800</v>
      </c>
    </row>
    <row r="90" spans="1:9" s="98" customFormat="1" ht="14.65" customHeight="1" x14ac:dyDescent="0.25">
      <c r="A90" s="118"/>
      <c r="B90" s="228" t="s">
        <v>558</v>
      </c>
      <c r="C90" s="229"/>
      <c r="D90" s="170" t="s">
        <v>252</v>
      </c>
      <c r="E90" s="159">
        <f t="shared" si="6"/>
        <v>2</v>
      </c>
      <c r="F90" s="171">
        <v>1</v>
      </c>
      <c r="G90" s="159">
        <f t="shared" si="7"/>
        <v>5</v>
      </c>
      <c r="H90" s="159">
        <v>1100</v>
      </c>
      <c r="I90" s="172">
        <f t="shared" si="1"/>
        <v>11000</v>
      </c>
    </row>
    <row r="91" spans="1:9" s="98" customFormat="1" ht="14.65" customHeight="1" x14ac:dyDescent="0.25">
      <c r="A91" s="118"/>
      <c r="B91" s="228" t="s">
        <v>558</v>
      </c>
      <c r="C91" s="229"/>
      <c r="D91" s="173" t="s">
        <v>252</v>
      </c>
      <c r="E91" s="159">
        <f t="shared" si="6"/>
        <v>1</v>
      </c>
      <c r="F91" s="171">
        <v>1</v>
      </c>
      <c r="G91" s="159">
        <f t="shared" si="7"/>
        <v>4</v>
      </c>
      <c r="H91" s="159">
        <v>1100</v>
      </c>
      <c r="I91" s="172">
        <f t="shared" si="1"/>
        <v>4400</v>
      </c>
    </row>
    <row r="92" spans="1:9" s="98" customFormat="1" ht="14.65" customHeight="1" x14ac:dyDescent="0.25">
      <c r="A92" s="118"/>
      <c r="B92" s="237" t="s">
        <v>546</v>
      </c>
      <c r="C92" s="238"/>
      <c r="D92" s="125" t="s">
        <v>258</v>
      </c>
      <c r="E92" s="160">
        <v>1</v>
      </c>
      <c r="F92" s="120">
        <v>1</v>
      </c>
      <c r="G92" s="121">
        <f>+G64</f>
        <v>16</v>
      </c>
      <c r="H92" s="121">
        <v>5200</v>
      </c>
      <c r="I92" s="133">
        <f t="shared" si="1"/>
        <v>83200</v>
      </c>
    </row>
    <row r="93" spans="1:9" s="98" customFormat="1" ht="14.65" customHeight="1" x14ac:dyDescent="0.25">
      <c r="A93" s="118"/>
      <c r="B93" s="237" t="s">
        <v>547</v>
      </c>
      <c r="C93" s="238"/>
      <c r="D93" s="125" t="s">
        <v>258</v>
      </c>
      <c r="E93" s="121">
        <f>+E92</f>
        <v>1</v>
      </c>
      <c r="F93" s="120">
        <v>1</v>
      </c>
      <c r="G93" s="121">
        <f>+G66</f>
        <v>16</v>
      </c>
      <c r="H93" s="121">
        <v>2800</v>
      </c>
      <c r="I93" s="133">
        <f t="shared" si="1"/>
        <v>44800</v>
      </c>
    </row>
    <row r="94" spans="1:9" s="98" customFormat="1" ht="14.65" customHeight="1" x14ac:dyDescent="0.25">
      <c r="A94" s="118"/>
      <c r="B94" s="237" t="s">
        <v>508</v>
      </c>
      <c r="C94" s="238"/>
      <c r="D94" s="125" t="s">
        <v>258</v>
      </c>
      <c r="E94" s="121">
        <f>+E66</f>
        <v>2</v>
      </c>
      <c r="F94" s="120">
        <v>1</v>
      </c>
      <c r="G94" s="121">
        <f>+G66</f>
        <v>16</v>
      </c>
      <c r="H94" s="121">
        <v>6500</v>
      </c>
      <c r="I94" s="133">
        <f t="shared" si="1"/>
        <v>208000</v>
      </c>
    </row>
    <row r="95" spans="1:9" s="98" customFormat="1" ht="14.65" customHeight="1" x14ac:dyDescent="0.25">
      <c r="A95" s="118"/>
      <c r="B95" s="237" t="s">
        <v>508</v>
      </c>
      <c r="C95" s="238"/>
      <c r="D95" s="125" t="s">
        <v>258</v>
      </c>
      <c r="E95" s="121">
        <v>1</v>
      </c>
      <c r="F95" s="120">
        <v>1</v>
      </c>
      <c r="G95" s="121">
        <f>+G67</f>
        <v>13</v>
      </c>
      <c r="H95" s="121">
        <v>6500</v>
      </c>
      <c r="I95" s="133">
        <f t="shared" si="1"/>
        <v>84500</v>
      </c>
    </row>
    <row r="96" spans="1:9" s="98" customFormat="1" ht="14.65" customHeight="1" x14ac:dyDescent="0.25">
      <c r="A96" s="118"/>
      <c r="B96" s="237" t="s">
        <v>508</v>
      </c>
      <c r="C96" s="238"/>
      <c r="D96" s="125" t="s">
        <v>258</v>
      </c>
      <c r="E96" s="121">
        <v>1</v>
      </c>
      <c r="F96" s="120">
        <v>1</v>
      </c>
      <c r="G96" s="121">
        <f>+G68</f>
        <v>12</v>
      </c>
      <c r="H96" s="121">
        <v>6500</v>
      </c>
      <c r="I96" s="133">
        <f t="shared" si="1"/>
        <v>78000</v>
      </c>
    </row>
    <row r="97" spans="1:9" s="98" customFormat="1" ht="14.65" customHeight="1" x14ac:dyDescent="0.25">
      <c r="A97" s="118"/>
      <c r="B97" s="235" t="s">
        <v>509</v>
      </c>
      <c r="C97" s="236"/>
      <c r="D97" s="119" t="s">
        <v>258</v>
      </c>
      <c r="E97" s="118">
        <f>+E94</f>
        <v>2</v>
      </c>
      <c r="F97" s="120">
        <v>1</v>
      </c>
      <c r="G97" s="118">
        <f>+G94</f>
        <v>16</v>
      </c>
      <c r="H97" s="118">
        <v>3600</v>
      </c>
      <c r="I97" s="133">
        <f t="shared" si="1"/>
        <v>115200</v>
      </c>
    </row>
    <row r="98" spans="1:9" s="98" customFormat="1" ht="14.65" customHeight="1" x14ac:dyDescent="0.25">
      <c r="A98" s="118"/>
      <c r="B98" s="235" t="s">
        <v>509</v>
      </c>
      <c r="C98" s="236"/>
      <c r="D98" s="119" t="s">
        <v>258</v>
      </c>
      <c r="E98" s="118">
        <f>+E95</f>
        <v>1</v>
      </c>
      <c r="F98" s="120">
        <v>1</v>
      </c>
      <c r="G98" s="118">
        <f t="shared" ref="G98:G99" si="9">+G95</f>
        <v>13</v>
      </c>
      <c r="H98" s="118">
        <v>3600</v>
      </c>
      <c r="I98" s="133">
        <f t="shared" si="1"/>
        <v>46800</v>
      </c>
    </row>
    <row r="99" spans="1:9" s="98" customFormat="1" ht="14.65" customHeight="1" x14ac:dyDescent="0.25">
      <c r="A99" s="118"/>
      <c r="B99" s="235" t="s">
        <v>509</v>
      </c>
      <c r="C99" s="236"/>
      <c r="D99" s="119" t="s">
        <v>258</v>
      </c>
      <c r="E99" s="118">
        <f>+E96</f>
        <v>1</v>
      </c>
      <c r="F99" s="120">
        <v>1</v>
      </c>
      <c r="G99" s="118">
        <f t="shared" si="9"/>
        <v>12</v>
      </c>
      <c r="H99" s="118">
        <v>3600</v>
      </c>
      <c r="I99" s="127">
        <f t="shared" ref="I99:I137" si="10">+H99*G99*E99</f>
        <v>43200</v>
      </c>
    </row>
    <row r="100" spans="1:9" s="98" customFormat="1" ht="14.65" customHeight="1" x14ac:dyDescent="0.25">
      <c r="A100" s="118"/>
      <c r="B100" s="235" t="s">
        <v>510</v>
      </c>
      <c r="C100" s="236"/>
      <c r="D100" s="119" t="s">
        <v>258</v>
      </c>
      <c r="E100" s="118">
        <f t="shared" ref="E100:E110" si="11">+E81</f>
        <v>16</v>
      </c>
      <c r="F100" s="120">
        <v>1</v>
      </c>
      <c r="G100" s="118">
        <f t="shared" ref="G100:G110" si="12">+G81</f>
        <v>16</v>
      </c>
      <c r="H100" s="118">
        <v>150</v>
      </c>
      <c r="I100" s="127">
        <f t="shared" si="10"/>
        <v>38400</v>
      </c>
    </row>
    <row r="101" spans="1:9" s="98" customFormat="1" ht="14.65" customHeight="1" x14ac:dyDescent="0.25">
      <c r="A101" s="118"/>
      <c r="B101" s="235" t="s">
        <v>510</v>
      </c>
      <c r="C101" s="236"/>
      <c r="D101" s="119" t="s">
        <v>258</v>
      </c>
      <c r="E101" s="118">
        <f t="shared" si="11"/>
        <v>4</v>
      </c>
      <c r="F101" s="120">
        <v>1</v>
      </c>
      <c r="G101" s="118">
        <f t="shared" si="12"/>
        <v>15</v>
      </c>
      <c r="H101" s="118">
        <v>150</v>
      </c>
      <c r="I101" s="127">
        <f t="shared" si="10"/>
        <v>9000</v>
      </c>
    </row>
    <row r="102" spans="1:9" s="98" customFormat="1" ht="14.65" customHeight="1" x14ac:dyDescent="0.25">
      <c r="A102" s="118"/>
      <c r="B102" s="235" t="s">
        <v>510</v>
      </c>
      <c r="C102" s="236"/>
      <c r="D102" s="119" t="s">
        <v>258</v>
      </c>
      <c r="E102" s="118">
        <f t="shared" si="11"/>
        <v>1</v>
      </c>
      <c r="F102" s="120">
        <v>1</v>
      </c>
      <c r="G102" s="118">
        <f t="shared" si="12"/>
        <v>14</v>
      </c>
      <c r="H102" s="118">
        <v>150</v>
      </c>
      <c r="I102" s="127">
        <f t="shared" si="10"/>
        <v>2100</v>
      </c>
    </row>
    <row r="103" spans="1:9" s="98" customFormat="1" ht="14.65" customHeight="1" x14ac:dyDescent="0.25">
      <c r="A103" s="118"/>
      <c r="B103" s="235" t="s">
        <v>510</v>
      </c>
      <c r="C103" s="236"/>
      <c r="D103" s="119" t="s">
        <v>258</v>
      </c>
      <c r="E103" s="118">
        <f t="shared" si="11"/>
        <v>6</v>
      </c>
      <c r="F103" s="120">
        <v>1</v>
      </c>
      <c r="G103" s="118">
        <f t="shared" si="12"/>
        <v>13</v>
      </c>
      <c r="H103" s="118">
        <v>150</v>
      </c>
      <c r="I103" s="127">
        <f t="shared" si="10"/>
        <v>11700</v>
      </c>
    </row>
    <row r="104" spans="1:9" s="98" customFormat="1" ht="14.65" customHeight="1" x14ac:dyDescent="0.25">
      <c r="A104" s="118"/>
      <c r="B104" s="235" t="s">
        <v>510</v>
      </c>
      <c r="C104" s="236"/>
      <c r="D104" s="119" t="s">
        <v>258</v>
      </c>
      <c r="E104" s="118">
        <f t="shared" si="11"/>
        <v>3</v>
      </c>
      <c r="F104" s="120">
        <v>1</v>
      </c>
      <c r="G104" s="118">
        <f t="shared" si="12"/>
        <v>12</v>
      </c>
      <c r="H104" s="118">
        <v>150</v>
      </c>
      <c r="I104" s="127">
        <f t="shared" si="10"/>
        <v>5400</v>
      </c>
    </row>
    <row r="105" spans="1:9" s="98" customFormat="1" ht="14.65" customHeight="1" x14ac:dyDescent="0.25">
      <c r="A105" s="118"/>
      <c r="B105" s="235" t="s">
        <v>510</v>
      </c>
      <c r="C105" s="236"/>
      <c r="D105" s="119" t="s">
        <v>258</v>
      </c>
      <c r="E105" s="118">
        <f t="shared" si="11"/>
        <v>1</v>
      </c>
      <c r="F105" s="120">
        <v>1</v>
      </c>
      <c r="G105" s="118">
        <f t="shared" si="12"/>
        <v>11</v>
      </c>
      <c r="H105" s="118">
        <v>150</v>
      </c>
      <c r="I105" s="127">
        <f t="shared" si="10"/>
        <v>1650</v>
      </c>
    </row>
    <row r="106" spans="1:9" s="98" customFormat="1" ht="14.65" customHeight="1" x14ac:dyDescent="0.25">
      <c r="A106" s="118"/>
      <c r="B106" s="235" t="s">
        <v>510</v>
      </c>
      <c r="C106" s="236"/>
      <c r="D106" s="119" t="s">
        <v>258</v>
      </c>
      <c r="E106" s="118">
        <f t="shared" si="11"/>
        <v>1</v>
      </c>
      <c r="F106" s="120">
        <v>1</v>
      </c>
      <c r="G106" s="118">
        <f t="shared" si="12"/>
        <v>10</v>
      </c>
      <c r="H106" s="118">
        <v>150</v>
      </c>
      <c r="I106" s="127">
        <f t="shared" si="10"/>
        <v>1500</v>
      </c>
    </row>
    <row r="107" spans="1:9" s="98" customFormat="1" ht="14.65" customHeight="1" x14ac:dyDescent="0.25">
      <c r="A107" s="118"/>
      <c r="B107" s="235" t="s">
        <v>510</v>
      </c>
      <c r="C107" s="236"/>
      <c r="D107" s="119" t="s">
        <v>258</v>
      </c>
      <c r="E107" s="118">
        <f t="shared" si="11"/>
        <v>3</v>
      </c>
      <c r="F107" s="120">
        <v>1</v>
      </c>
      <c r="G107" s="118">
        <f t="shared" si="12"/>
        <v>9</v>
      </c>
      <c r="H107" s="118">
        <v>150</v>
      </c>
      <c r="I107" s="127">
        <f t="shared" ref="I107:I110" si="13">+H107*G107*E107</f>
        <v>4050</v>
      </c>
    </row>
    <row r="108" spans="1:9" s="98" customFormat="1" ht="14.65" customHeight="1" x14ac:dyDescent="0.25">
      <c r="A108" s="118"/>
      <c r="B108" s="235" t="s">
        <v>510</v>
      </c>
      <c r="C108" s="236"/>
      <c r="D108" s="119" t="s">
        <v>258</v>
      </c>
      <c r="E108" s="118">
        <f t="shared" si="11"/>
        <v>3</v>
      </c>
      <c r="F108" s="120">
        <v>1</v>
      </c>
      <c r="G108" s="118">
        <f t="shared" si="12"/>
        <v>6</v>
      </c>
      <c r="H108" s="118">
        <v>150</v>
      </c>
      <c r="I108" s="127">
        <f t="shared" si="13"/>
        <v>2700</v>
      </c>
    </row>
    <row r="109" spans="1:9" s="98" customFormat="1" ht="14.65" customHeight="1" x14ac:dyDescent="0.25">
      <c r="A109" s="118"/>
      <c r="B109" s="235" t="s">
        <v>510</v>
      </c>
      <c r="C109" s="236"/>
      <c r="D109" s="119" t="s">
        <v>258</v>
      </c>
      <c r="E109" s="118">
        <f t="shared" si="11"/>
        <v>2</v>
      </c>
      <c r="F109" s="120">
        <v>1</v>
      </c>
      <c r="G109" s="118">
        <f t="shared" si="12"/>
        <v>5</v>
      </c>
      <c r="H109" s="118">
        <v>150</v>
      </c>
      <c r="I109" s="127">
        <f t="shared" si="13"/>
        <v>1500</v>
      </c>
    </row>
    <row r="110" spans="1:9" s="98" customFormat="1" ht="14.65" customHeight="1" x14ac:dyDescent="0.25">
      <c r="A110" s="118"/>
      <c r="B110" s="235" t="s">
        <v>510</v>
      </c>
      <c r="C110" s="236"/>
      <c r="D110" s="119" t="s">
        <v>258</v>
      </c>
      <c r="E110" s="118">
        <f t="shared" si="11"/>
        <v>1</v>
      </c>
      <c r="F110" s="120">
        <v>1</v>
      </c>
      <c r="G110" s="118">
        <f t="shared" si="12"/>
        <v>4</v>
      </c>
      <c r="H110" s="118">
        <v>150</v>
      </c>
      <c r="I110" s="127">
        <f t="shared" si="13"/>
        <v>600</v>
      </c>
    </row>
    <row r="111" spans="1:9" s="98" customFormat="1" ht="14.65" customHeight="1" x14ac:dyDescent="0.25">
      <c r="A111" s="118"/>
      <c r="B111" s="235" t="s">
        <v>484</v>
      </c>
      <c r="C111" s="236"/>
      <c r="D111" s="119" t="s">
        <v>258</v>
      </c>
      <c r="E111" s="118">
        <f>+E36</f>
        <v>1</v>
      </c>
      <c r="F111" s="120">
        <v>1</v>
      </c>
      <c r="G111" s="118">
        <f>+G36</f>
        <v>16</v>
      </c>
      <c r="H111" s="118">
        <v>450</v>
      </c>
      <c r="I111" s="127">
        <f t="shared" si="10"/>
        <v>7200</v>
      </c>
    </row>
    <row r="112" spans="1:9" s="98" customFormat="1" ht="14.65" customHeight="1" x14ac:dyDescent="0.25">
      <c r="A112" s="118"/>
      <c r="B112" s="235" t="s">
        <v>484</v>
      </c>
      <c r="C112" s="236"/>
      <c r="D112" s="119" t="s">
        <v>258</v>
      </c>
      <c r="E112" s="118">
        <f>+E37</f>
        <v>1</v>
      </c>
      <c r="F112" s="120">
        <v>1</v>
      </c>
      <c r="G112" s="118">
        <f>+G37</f>
        <v>14</v>
      </c>
      <c r="H112" s="118">
        <v>450</v>
      </c>
      <c r="I112" s="127">
        <f t="shared" ref="I112:I119" si="14">+H112*G112*E112</f>
        <v>6300</v>
      </c>
    </row>
    <row r="113" spans="1:9" s="98" customFormat="1" ht="14.65" customHeight="1" x14ac:dyDescent="0.25">
      <c r="A113" s="118"/>
      <c r="B113" s="235" t="s">
        <v>484</v>
      </c>
      <c r="C113" s="236"/>
      <c r="D113" s="119" t="s">
        <v>258</v>
      </c>
      <c r="E113" s="118">
        <f>+E38</f>
        <v>1</v>
      </c>
      <c r="F113" s="120">
        <v>1</v>
      </c>
      <c r="G113" s="118">
        <f>+G38</f>
        <v>13</v>
      </c>
      <c r="H113" s="118">
        <v>450</v>
      </c>
      <c r="I113" s="127">
        <f t="shared" si="14"/>
        <v>5850</v>
      </c>
    </row>
    <row r="114" spans="1:9" s="98" customFormat="1" ht="14.65" customHeight="1" x14ac:dyDescent="0.25">
      <c r="A114" s="118"/>
      <c r="B114" s="235" t="s">
        <v>484</v>
      </c>
      <c r="C114" s="236"/>
      <c r="D114" s="119" t="s">
        <v>258</v>
      </c>
      <c r="E114" s="118">
        <f>+E39</f>
        <v>1</v>
      </c>
      <c r="F114" s="120">
        <v>1</v>
      </c>
      <c r="G114" s="118">
        <f>+G39</f>
        <v>10</v>
      </c>
      <c r="H114" s="118">
        <v>450</v>
      </c>
      <c r="I114" s="127">
        <f t="shared" si="14"/>
        <v>4500</v>
      </c>
    </row>
    <row r="115" spans="1:9" s="98" customFormat="1" ht="14.65" customHeight="1" x14ac:dyDescent="0.25">
      <c r="A115" s="118"/>
      <c r="B115" s="235" t="s">
        <v>484</v>
      </c>
      <c r="C115" s="236"/>
      <c r="D115" s="119" t="s">
        <v>258</v>
      </c>
      <c r="E115" s="118">
        <f>+E40</f>
        <v>1</v>
      </c>
      <c r="F115" s="120">
        <v>1</v>
      </c>
      <c r="G115" s="118">
        <f>+G40</f>
        <v>5</v>
      </c>
      <c r="H115" s="118">
        <v>450</v>
      </c>
      <c r="I115" s="127">
        <f t="shared" si="14"/>
        <v>2250</v>
      </c>
    </row>
    <row r="116" spans="1:9" s="98" customFormat="1" ht="14.65" customHeight="1" x14ac:dyDescent="0.25">
      <c r="A116" s="118"/>
      <c r="B116" s="235" t="s">
        <v>484</v>
      </c>
      <c r="C116" s="236"/>
      <c r="D116" s="119" t="s">
        <v>258</v>
      </c>
      <c r="E116" s="118">
        <f t="shared" ref="E116:E121" si="15">+E42</f>
        <v>1</v>
      </c>
      <c r="F116" s="120">
        <v>1</v>
      </c>
      <c r="G116" s="118">
        <f t="shared" ref="G116:G121" si="16">+G42</f>
        <v>12</v>
      </c>
      <c r="H116" s="118">
        <v>450</v>
      </c>
      <c r="I116" s="127">
        <f t="shared" si="14"/>
        <v>5400</v>
      </c>
    </row>
    <row r="117" spans="1:9" s="98" customFormat="1" ht="14.65" customHeight="1" x14ac:dyDescent="0.25">
      <c r="A117" s="118"/>
      <c r="B117" s="235" t="s">
        <v>484</v>
      </c>
      <c r="C117" s="236"/>
      <c r="D117" s="119" t="s">
        <v>258</v>
      </c>
      <c r="E117" s="118">
        <f t="shared" si="15"/>
        <v>1</v>
      </c>
      <c r="F117" s="120">
        <v>1</v>
      </c>
      <c r="G117" s="118">
        <f t="shared" si="16"/>
        <v>13</v>
      </c>
      <c r="H117" s="118">
        <v>450</v>
      </c>
      <c r="I117" s="127">
        <f t="shared" si="14"/>
        <v>5850</v>
      </c>
    </row>
    <row r="118" spans="1:9" s="98" customFormat="1" ht="14.65" customHeight="1" x14ac:dyDescent="0.25">
      <c r="A118" s="118"/>
      <c r="B118" s="235" t="s">
        <v>484</v>
      </c>
      <c r="C118" s="236"/>
      <c r="D118" s="119" t="s">
        <v>258</v>
      </c>
      <c r="E118" s="118">
        <f t="shared" si="15"/>
        <v>1</v>
      </c>
      <c r="F118" s="120">
        <v>1</v>
      </c>
      <c r="G118" s="118">
        <f t="shared" si="16"/>
        <v>16</v>
      </c>
      <c r="H118" s="118">
        <v>450</v>
      </c>
      <c r="I118" s="127">
        <f t="shared" si="14"/>
        <v>7200</v>
      </c>
    </row>
    <row r="119" spans="1:9" s="98" customFormat="1" ht="14.65" customHeight="1" x14ac:dyDescent="0.25">
      <c r="A119" s="118"/>
      <c r="B119" s="235" t="s">
        <v>484</v>
      </c>
      <c r="C119" s="236"/>
      <c r="D119" s="119" t="s">
        <v>258</v>
      </c>
      <c r="E119" s="118">
        <f t="shared" si="15"/>
        <v>1</v>
      </c>
      <c r="F119" s="120">
        <v>1</v>
      </c>
      <c r="G119" s="118">
        <f t="shared" si="16"/>
        <v>16</v>
      </c>
      <c r="H119" s="118">
        <v>450</v>
      </c>
      <c r="I119" s="127">
        <f t="shared" si="14"/>
        <v>7200</v>
      </c>
    </row>
    <row r="120" spans="1:9" s="98" customFormat="1" ht="14.65" customHeight="1" x14ac:dyDescent="0.25">
      <c r="A120" s="118"/>
      <c r="B120" s="235" t="s">
        <v>484</v>
      </c>
      <c r="C120" s="236"/>
      <c r="D120" s="119" t="s">
        <v>258</v>
      </c>
      <c r="E120" s="118">
        <f t="shared" si="15"/>
        <v>1</v>
      </c>
      <c r="F120" s="120">
        <v>1</v>
      </c>
      <c r="G120" s="118">
        <f t="shared" si="16"/>
        <v>16</v>
      </c>
      <c r="H120" s="118">
        <v>450</v>
      </c>
      <c r="I120" s="127">
        <f t="shared" si="10"/>
        <v>7200</v>
      </c>
    </row>
    <row r="121" spans="1:9" s="98" customFormat="1" ht="14.65" customHeight="1" x14ac:dyDescent="0.25">
      <c r="A121" s="118"/>
      <c r="B121" s="235" t="s">
        <v>484</v>
      </c>
      <c r="C121" s="236"/>
      <c r="D121" s="119" t="s">
        <v>258</v>
      </c>
      <c r="E121" s="118">
        <f t="shared" si="15"/>
        <v>1</v>
      </c>
      <c r="F121" s="120">
        <v>1</v>
      </c>
      <c r="G121" s="118">
        <f t="shared" si="16"/>
        <v>11</v>
      </c>
      <c r="H121" s="118">
        <v>450</v>
      </c>
      <c r="I121" s="127">
        <f t="shared" si="10"/>
        <v>4950</v>
      </c>
    </row>
    <row r="122" spans="1:9" s="98" customFormat="1" ht="14.65" customHeight="1" x14ac:dyDescent="0.25">
      <c r="A122" s="118"/>
      <c r="B122" s="235" t="s">
        <v>484</v>
      </c>
      <c r="C122" s="236"/>
      <c r="D122" s="119" t="s">
        <v>258</v>
      </c>
      <c r="E122" s="118">
        <f>+E55</f>
        <v>1</v>
      </c>
      <c r="F122" s="120">
        <v>1</v>
      </c>
      <c r="G122" s="118">
        <f>+G55</f>
        <v>15</v>
      </c>
      <c r="H122" s="118">
        <v>450</v>
      </c>
      <c r="I122" s="127">
        <f t="shared" ref="I122:I123" si="17">+H122*G122*E122</f>
        <v>6750</v>
      </c>
    </row>
    <row r="123" spans="1:9" s="98" customFormat="1" ht="14.65" customHeight="1" x14ac:dyDescent="0.25">
      <c r="A123" s="118"/>
      <c r="B123" s="235" t="s">
        <v>484</v>
      </c>
      <c r="C123" s="236"/>
      <c r="D123" s="119" t="s">
        <v>258</v>
      </c>
      <c r="E123" s="118">
        <f>+E56</f>
        <v>1</v>
      </c>
      <c r="F123" s="120">
        <v>1</v>
      </c>
      <c r="G123" s="118">
        <f>+G56</f>
        <v>15</v>
      </c>
      <c r="H123" s="118">
        <v>450</v>
      </c>
      <c r="I123" s="127">
        <f t="shared" si="17"/>
        <v>6750</v>
      </c>
    </row>
    <row r="124" spans="1:9" s="98" customFormat="1" ht="14.65" customHeight="1" x14ac:dyDescent="0.25">
      <c r="A124" s="118"/>
      <c r="B124" s="235" t="s">
        <v>484</v>
      </c>
      <c r="C124" s="236"/>
      <c r="D124" s="119" t="s">
        <v>258</v>
      </c>
      <c r="E124" s="118">
        <f>+E57</f>
        <v>1</v>
      </c>
      <c r="F124" s="120">
        <v>1</v>
      </c>
      <c r="G124" s="118">
        <f>+G57</f>
        <v>15</v>
      </c>
      <c r="H124" s="118">
        <v>450</v>
      </c>
      <c r="I124" s="127">
        <f t="shared" si="10"/>
        <v>6750</v>
      </c>
    </row>
    <row r="125" spans="1:9" s="98" customFormat="1" ht="14.65" customHeight="1" x14ac:dyDescent="0.25">
      <c r="A125" s="118"/>
      <c r="B125" s="235" t="s">
        <v>484</v>
      </c>
      <c r="C125" s="236"/>
      <c r="D125" s="119" t="s">
        <v>258</v>
      </c>
      <c r="E125" s="118">
        <f>+E58</f>
        <v>1</v>
      </c>
      <c r="F125" s="120">
        <v>1</v>
      </c>
      <c r="G125" s="118">
        <f>+G58</f>
        <v>16</v>
      </c>
      <c r="H125" s="118">
        <v>450</v>
      </c>
      <c r="I125" s="127">
        <f t="shared" si="10"/>
        <v>7200</v>
      </c>
    </row>
    <row r="126" spans="1:9" s="98" customFormat="1" ht="14.65" customHeight="1" x14ac:dyDescent="0.25">
      <c r="A126" s="118"/>
      <c r="B126" s="235" t="s">
        <v>484</v>
      </c>
      <c r="C126" s="236"/>
      <c r="D126" s="119" t="s">
        <v>258</v>
      </c>
      <c r="E126" s="118">
        <f>+E60</f>
        <v>1</v>
      </c>
      <c r="F126" s="120">
        <v>1</v>
      </c>
      <c r="G126" s="118">
        <f>+G60</f>
        <v>16</v>
      </c>
      <c r="H126" s="118">
        <v>450</v>
      </c>
      <c r="I126" s="127">
        <f t="shared" ref="I126:I127" si="18">+H126*G126*E126</f>
        <v>7200</v>
      </c>
    </row>
    <row r="127" spans="1:9" s="98" customFormat="1" ht="14.65" customHeight="1" x14ac:dyDescent="0.25">
      <c r="A127" s="118"/>
      <c r="B127" s="235" t="s">
        <v>485</v>
      </c>
      <c r="C127" s="236"/>
      <c r="D127" s="119" t="s">
        <v>258</v>
      </c>
      <c r="E127" s="118">
        <v>16</v>
      </c>
      <c r="F127" s="120">
        <v>1</v>
      </c>
      <c r="G127" s="118">
        <v>1</v>
      </c>
      <c r="H127" s="118">
        <v>5500</v>
      </c>
      <c r="I127" s="127">
        <f t="shared" si="18"/>
        <v>88000</v>
      </c>
    </row>
    <row r="128" spans="1:9" s="98" customFormat="1" ht="14.65" customHeight="1" x14ac:dyDescent="0.25">
      <c r="A128" s="118"/>
      <c r="B128" s="230" t="s">
        <v>511</v>
      </c>
      <c r="C128" s="231"/>
      <c r="D128" s="170" t="s">
        <v>477</v>
      </c>
      <c r="E128" s="159">
        <v>1</v>
      </c>
      <c r="F128" s="171">
        <v>1</v>
      </c>
      <c r="G128" s="159">
        <v>1</v>
      </c>
      <c r="H128" s="159">
        <v>498075</v>
      </c>
      <c r="I128" s="176">
        <f t="shared" si="10"/>
        <v>498075</v>
      </c>
    </row>
    <row r="129" spans="1:9" s="98" customFormat="1" ht="14.65" customHeight="1" x14ac:dyDescent="0.25">
      <c r="A129" s="118"/>
      <c r="B129" s="230" t="s">
        <v>548</v>
      </c>
      <c r="C129" s="231"/>
      <c r="D129" s="170" t="s">
        <v>477</v>
      </c>
      <c r="E129" s="159">
        <v>1</v>
      </c>
      <c r="F129" s="171">
        <v>1</v>
      </c>
      <c r="G129" s="159">
        <v>1</v>
      </c>
      <c r="H129" s="159">
        <v>483386.5</v>
      </c>
      <c r="I129" s="176">
        <f t="shared" si="10"/>
        <v>483386.5</v>
      </c>
    </row>
    <row r="130" spans="1:9" s="98" customFormat="1" ht="14.65" customHeight="1" x14ac:dyDescent="0.25">
      <c r="A130" s="118"/>
      <c r="B130" s="228" t="s">
        <v>549</v>
      </c>
      <c r="C130" s="229"/>
      <c r="D130" s="173" t="s">
        <v>479</v>
      </c>
      <c r="E130" s="160">
        <v>22</v>
      </c>
      <c r="F130" s="171">
        <v>1</v>
      </c>
      <c r="G130" s="160">
        <v>16</v>
      </c>
      <c r="H130" s="159">
        <v>2800</v>
      </c>
      <c r="I130" s="172">
        <f t="shared" ref="I130" si="19">E130*F130*G130*H130</f>
        <v>985600</v>
      </c>
    </row>
    <row r="131" spans="1:9" s="98" customFormat="1" ht="14.65" customHeight="1" x14ac:dyDescent="0.25">
      <c r="A131" s="118"/>
      <c r="B131" s="228" t="s">
        <v>549</v>
      </c>
      <c r="C131" s="229"/>
      <c r="D131" s="173" t="s">
        <v>479</v>
      </c>
      <c r="E131" s="160">
        <v>18</v>
      </c>
      <c r="F131" s="171">
        <v>1</v>
      </c>
      <c r="G131" s="160">
        <v>15</v>
      </c>
      <c r="H131" s="159">
        <v>2800</v>
      </c>
      <c r="I131" s="172">
        <f t="shared" ref="I131:I134" si="20">E131*F131*G131*H131</f>
        <v>756000</v>
      </c>
    </row>
    <row r="132" spans="1:9" s="98" customFormat="1" ht="14.65" customHeight="1" x14ac:dyDescent="0.25">
      <c r="A132" s="118"/>
      <c r="B132" s="228" t="s">
        <v>549</v>
      </c>
      <c r="C132" s="229"/>
      <c r="D132" s="173" t="s">
        <v>479</v>
      </c>
      <c r="E132" s="160">
        <v>21</v>
      </c>
      <c r="F132" s="171">
        <v>1</v>
      </c>
      <c r="G132" s="160">
        <v>8</v>
      </c>
      <c r="H132" s="159">
        <v>2800</v>
      </c>
      <c r="I132" s="172">
        <f t="shared" si="20"/>
        <v>470400</v>
      </c>
    </row>
    <row r="133" spans="1:9" s="98" customFormat="1" ht="14.65" customHeight="1" x14ac:dyDescent="0.25">
      <c r="A133" s="118"/>
      <c r="B133" s="228" t="s">
        <v>549</v>
      </c>
      <c r="C133" s="229"/>
      <c r="D133" s="173" t="s">
        <v>479</v>
      </c>
      <c r="E133" s="160">
        <f>156-61</f>
        <v>95</v>
      </c>
      <c r="F133" s="171">
        <v>1</v>
      </c>
      <c r="G133" s="160">
        <v>7</v>
      </c>
      <c r="H133" s="159">
        <v>2800</v>
      </c>
      <c r="I133" s="172">
        <f t="shared" si="20"/>
        <v>1862000</v>
      </c>
    </row>
    <row r="134" spans="1:9" s="98" customFormat="1" ht="14.65" customHeight="1" x14ac:dyDescent="0.25">
      <c r="A134" s="118"/>
      <c r="B134" s="228" t="s">
        <v>549</v>
      </c>
      <c r="C134" s="229"/>
      <c r="D134" s="173" t="s">
        <v>479</v>
      </c>
      <c r="E134" s="160">
        <f>240-156</f>
        <v>84</v>
      </c>
      <c r="F134" s="171">
        <v>1</v>
      </c>
      <c r="G134" s="160">
        <v>4</v>
      </c>
      <c r="H134" s="159">
        <v>2800</v>
      </c>
      <c r="I134" s="172">
        <f t="shared" si="20"/>
        <v>940800</v>
      </c>
    </row>
    <row r="135" spans="1:9" s="98" customFormat="1" ht="14.65" customHeight="1" x14ac:dyDescent="0.25">
      <c r="A135" s="118"/>
      <c r="B135" s="230" t="s">
        <v>557</v>
      </c>
      <c r="C135" s="231"/>
      <c r="D135" s="170" t="s">
        <v>477</v>
      </c>
      <c r="E135" s="159">
        <v>1</v>
      </c>
      <c r="F135" s="171">
        <v>1</v>
      </c>
      <c r="G135" s="159">
        <v>1</v>
      </c>
      <c r="H135" s="159">
        <v>37500</v>
      </c>
      <c r="I135" s="176">
        <f t="shared" si="10"/>
        <v>37500</v>
      </c>
    </row>
    <row r="136" spans="1:9" s="98" customFormat="1" ht="14.65" customHeight="1" x14ac:dyDescent="0.25">
      <c r="A136" s="118"/>
      <c r="B136" s="237" t="s">
        <v>512</v>
      </c>
      <c r="C136" s="238"/>
      <c r="D136" s="119" t="s">
        <v>477</v>
      </c>
      <c r="E136" s="118">
        <v>1</v>
      </c>
      <c r="F136" s="120">
        <v>1</v>
      </c>
      <c r="G136" s="118">
        <v>1</v>
      </c>
      <c r="H136" s="118">
        <f>67*350</f>
        <v>23450</v>
      </c>
      <c r="I136" s="127">
        <f t="shared" si="10"/>
        <v>23450</v>
      </c>
    </row>
    <row r="137" spans="1:9" s="98" customFormat="1" ht="14.65" customHeight="1" x14ac:dyDescent="0.25">
      <c r="A137" s="118"/>
      <c r="B137" s="237" t="s">
        <v>513</v>
      </c>
      <c r="C137" s="238"/>
      <c r="D137" s="119" t="s">
        <v>477</v>
      </c>
      <c r="E137" s="118">
        <v>1</v>
      </c>
      <c r="F137" s="120">
        <v>1</v>
      </c>
      <c r="G137" s="118">
        <v>1</v>
      </c>
      <c r="H137" s="118">
        <f>240*350</f>
        <v>84000</v>
      </c>
      <c r="I137" s="127">
        <f t="shared" si="10"/>
        <v>84000</v>
      </c>
    </row>
    <row r="138" spans="1:9" s="98" customFormat="1" ht="12" x14ac:dyDescent="0.25">
      <c r="A138" s="134"/>
      <c r="B138" s="134"/>
      <c r="C138" s="135"/>
      <c r="D138" s="136"/>
      <c r="E138" s="134"/>
      <c r="F138" s="137"/>
      <c r="G138" s="134"/>
      <c r="H138" s="129" t="s">
        <v>487</v>
      </c>
      <c r="I138" s="130">
        <f>SUM(I36:I137)</f>
        <v>14989861.5</v>
      </c>
    </row>
    <row r="139" spans="1:9" s="115" customFormat="1" ht="12" x14ac:dyDescent="0.25">
      <c r="A139" s="129"/>
      <c r="B139" s="129"/>
      <c r="C139" s="110"/>
      <c r="D139" s="129"/>
      <c r="E139" s="129"/>
      <c r="F139" s="138"/>
      <c r="G139" s="129"/>
      <c r="H139" s="129"/>
      <c r="I139" s="139"/>
    </row>
    <row r="140" spans="1:9" s="117" customFormat="1" ht="11.25" customHeight="1" x14ac:dyDescent="0.2">
      <c r="C140" s="232" t="s">
        <v>514</v>
      </c>
      <c r="D140" s="232"/>
      <c r="E140" s="232"/>
      <c r="F140" s="232"/>
      <c r="G140" s="232"/>
      <c r="H140" s="232"/>
      <c r="I140" s="232"/>
    </row>
    <row r="141" spans="1:9" s="115" customFormat="1" ht="14.65" customHeight="1" x14ac:dyDescent="0.25">
      <c r="A141" s="112" t="s">
        <v>250</v>
      </c>
      <c r="B141" s="233" t="s">
        <v>251</v>
      </c>
      <c r="C141" s="234"/>
      <c r="D141" s="112" t="s">
        <v>252</v>
      </c>
      <c r="E141" s="112" t="s">
        <v>467</v>
      </c>
      <c r="F141" s="112" t="s">
        <v>468</v>
      </c>
      <c r="G141" s="112" t="s">
        <v>469</v>
      </c>
      <c r="H141" s="112" t="s">
        <v>470</v>
      </c>
      <c r="I141" s="112" t="s">
        <v>471</v>
      </c>
    </row>
    <row r="142" spans="1:9" s="98" customFormat="1" ht="14.65" customHeight="1" x14ac:dyDescent="0.25">
      <c r="A142" s="118"/>
      <c r="B142" s="235" t="s">
        <v>515</v>
      </c>
      <c r="C142" s="236"/>
      <c r="D142" s="119" t="s">
        <v>258</v>
      </c>
      <c r="E142" s="118">
        <v>1</v>
      </c>
      <c r="F142" s="120">
        <v>1</v>
      </c>
      <c r="G142" s="118">
        <v>16</v>
      </c>
      <c r="H142" s="118">
        <v>15000</v>
      </c>
      <c r="I142" s="122">
        <f>E142*F142*G142*H142</f>
        <v>240000</v>
      </c>
    </row>
    <row r="143" spans="1:9" s="98" customFormat="1" ht="14.65" customHeight="1" x14ac:dyDescent="0.25">
      <c r="A143" s="118"/>
      <c r="B143" s="235" t="s">
        <v>516</v>
      </c>
      <c r="C143" s="236"/>
      <c r="D143" s="119" t="s">
        <v>258</v>
      </c>
      <c r="E143" s="118">
        <v>1</v>
      </c>
      <c r="F143" s="120">
        <v>1</v>
      </c>
      <c r="G143" s="118">
        <v>16</v>
      </c>
      <c r="H143" s="118">
        <v>12000</v>
      </c>
      <c r="I143" s="122">
        <f t="shared" ref="I143:I161" si="21">E143*F143*G143*H143</f>
        <v>192000</v>
      </c>
    </row>
    <row r="144" spans="1:9" s="98" customFormat="1" ht="14.65" customHeight="1" x14ac:dyDescent="0.25">
      <c r="A144" s="118"/>
      <c r="B144" s="235" t="s">
        <v>517</v>
      </c>
      <c r="C144" s="236"/>
      <c r="D144" s="119" t="s">
        <v>258</v>
      </c>
      <c r="E144" s="118">
        <v>1</v>
      </c>
      <c r="F144" s="120">
        <v>1</v>
      </c>
      <c r="G144" s="118">
        <v>16</v>
      </c>
      <c r="H144" s="118">
        <v>7000</v>
      </c>
      <c r="I144" s="122">
        <f t="shared" si="21"/>
        <v>112000</v>
      </c>
    </row>
    <row r="145" spans="1:9" s="98" customFormat="1" ht="14.65" customHeight="1" x14ac:dyDescent="0.25">
      <c r="A145" s="118"/>
      <c r="B145" s="235" t="s">
        <v>517</v>
      </c>
      <c r="C145" s="236"/>
      <c r="D145" s="119" t="s">
        <v>258</v>
      </c>
      <c r="E145" s="118">
        <v>2</v>
      </c>
      <c r="F145" s="120">
        <v>1</v>
      </c>
      <c r="G145" s="118">
        <v>9</v>
      </c>
      <c r="H145" s="118">
        <v>7000</v>
      </c>
      <c r="I145" s="122">
        <f t="shared" si="21"/>
        <v>126000</v>
      </c>
    </row>
    <row r="146" spans="1:9" s="98" customFormat="1" ht="14.65" customHeight="1" x14ac:dyDescent="0.25">
      <c r="A146" s="118"/>
      <c r="B146" s="235" t="s">
        <v>517</v>
      </c>
      <c r="C146" s="236"/>
      <c r="D146" s="119" t="s">
        <v>258</v>
      </c>
      <c r="E146" s="118">
        <v>2</v>
      </c>
      <c r="F146" s="120">
        <v>1</v>
      </c>
      <c r="G146" s="118">
        <v>6</v>
      </c>
      <c r="H146" s="118">
        <v>7000</v>
      </c>
      <c r="I146" s="122">
        <f t="shared" si="21"/>
        <v>84000</v>
      </c>
    </row>
    <row r="147" spans="1:9" s="98" customFormat="1" ht="14.65" customHeight="1" x14ac:dyDescent="0.25">
      <c r="A147" s="118"/>
      <c r="B147" s="237" t="s">
        <v>476</v>
      </c>
      <c r="C147" s="238"/>
      <c r="D147" s="125" t="s">
        <v>477</v>
      </c>
      <c r="E147" s="121">
        <v>1</v>
      </c>
      <c r="F147" s="120">
        <v>0.42</v>
      </c>
      <c r="G147" s="121">
        <v>1</v>
      </c>
      <c r="H147" s="121">
        <f>+SUM(I142:I146)</f>
        <v>754000</v>
      </c>
      <c r="I147" s="122">
        <f t="shared" si="21"/>
        <v>316680</v>
      </c>
    </row>
    <row r="148" spans="1:9" s="98" customFormat="1" ht="14.65" customHeight="1" x14ac:dyDescent="0.25">
      <c r="A148" s="118"/>
      <c r="B148" s="235" t="s">
        <v>478</v>
      </c>
      <c r="C148" s="236"/>
      <c r="D148" s="119" t="s">
        <v>479</v>
      </c>
      <c r="E148" s="118">
        <f>+E142+E143</f>
        <v>2</v>
      </c>
      <c r="F148" s="120">
        <v>1</v>
      </c>
      <c r="G148" s="118">
        <v>16</v>
      </c>
      <c r="H148" s="118">
        <v>2800</v>
      </c>
      <c r="I148" s="122">
        <f t="shared" si="21"/>
        <v>89600</v>
      </c>
    </row>
    <row r="149" spans="1:9" s="98" customFormat="1" ht="14.65" customHeight="1" x14ac:dyDescent="0.25">
      <c r="A149" s="118"/>
      <c r="B149" s="235" t="s">
        <v>506</v>
      </c>
      <c r="C149" s="236"/>
      <c r="D149" s="119" t="s">
        <v>479</v>
      </c>
      <c r="E149" s="118">
        <f>+E144</f>
        <v>1</v>
      </c>
      <c r="F149" s="120">
        <v>1</v>
      </c>
      <c r="G149" s="118">
        <f>+G144</f>
        <v>16</v>
      </c>
      <c r="H149" s="118">
        <v>2800</v>
      </c>
      <c r="I149" s="122">
        <f t="shared" si="21"/>
        <v>44800</v>
      </c>
    </row>
    <row r="150" spans="1:9" s="98" customFormat="1" ht="14.65" customHeight="1" x14ac:dyDescent="0.25">
      <c r="A150" s="118"/>
      <c r="B150" s="235" t="s">
        <v>506</v>
      </c>
      <c r="C150" s="236"/>
      <c r="D150" s="119" t="s">
        <v>479</v>
      </c>
      <c r="E150" s="118">
        <f>+E145</f>
        <v>2</v>
      </c>
      <c r="F150" s="120">
        <v>1</v>
      </c>
      <c r="G150" s="118">
        <f>+G145</f>
        <v>9</v>
      </c>
      <c r="H150" s="118">
        <v>2800</v>
      </c>
      <c r="I150" s="122">
        <f t="shared" si="21"/>
        <v>50400</v>
      </c>
    </row>
    <row r="151" spans="1:9" s="98" customFormat="1" ht="14.65" customHeight="1" x14ac:dyDescent="0.25">
      <c r="A151" s="118"/>
      <c r="B151" s="235" t="s">
        <v>506</v>
      </c>
      <c r="C151" s="236"/>
      <c r="D151" s="119" t="s">
        <v>479</v>
      </c>
      <c r="E151" s="118">
        <f>+E146</f>
        <v>2</v>
      </c>
      <c r="F151" s="120">
        <v>1</v>
      </c>
      <c r="G151" s="118">
        <f>+G146</f>
        <v>6</v>
      </c>
      <c r="H151" s="118">
        <v>2800</v>
      </c>
      <c r="I151" s="122">
        <f t="shared" si="21"/>
        <v>33600</v>
      </c>
    </row>
    <row r="152" spans="1:9" s="98" customFormat="1" ht="14.65" customHeight="1" x14ac:dyDescent="0.25">
      <c r="A152" s="118"/>
      <c r="B152" s="235" t="s">
        <v>556</v>
      </c>
      <c r="C152" s="236"/>
      <c r="D152" s="119" t="s">
        <v>252</v>
      </c>
      <c r="E152" s="118">
        <f>+E142+E143+E144</f>
        <v>3</v>
      </c>
      <c r="F152" s="120">
        <v>1</v>
      </c>
      <c r="G152" s="118">
        <f>+G148</f>
        <v>16</v>
      </c>
      <c r="H152" s="118">
        <v>1100</v>
      </c>
      <c r="I152" s="122">
        <f t="shared" si="21"/>
        <v>52800</v>
      </c>
    </row>
    <row r="153" spans="1:9" s="98" customFormat="1" ht="14.65" customHeight="1" x14ac:dyDescent="0.25">
      <c r="A153" s="118"/>
      <c r="B153" s="235" t="s">
        <v>556</v>
      </c>
      <c r="C153" s="236"/>
      <c r="D153" s="119" t="s">
        <v>252</v>
      </c>
      <c r="E153" s="118">
        <f>+E145</f>
        <v>2</v>
      </c>
      <c r="F153" s="120">
        <v>1</v>
      </c>
      <c r="G153" s="118">
        <v>9</v>
      </c>
      <c r="H153" s="118">
        <v>1100</v>
      </c>
      <c r="I153" s="122">
        <f t="shared" si="21"/>
        <v>19800</v>
      </c>
    </row>
    <row r="154" spans="1:9" s="98" customFormat="1" ht="14.65" customHeight="1" x14ac:dyDescent="0.25">
      <c r="A154" s="118"/>
      <c r="B154" s="235" t="s">
        <v>556</v>
      </c>
      <c r="C154" s="236"/>
      <c r="D154" s="119" t="s">
        <v>252</v>
      </c>
      <c r="E154" s="118">
        <f>+E146</f>
        <v>2</v>
      </c>
      <c r="F154" s="120">
        <v>1</v>
      </c>
      <c r="G154" s="118">
        <f>+G146</f>
        <v>6</v>
      </c>
      <c r="H154" s="118">
        <v>1100</v>
      </c>
      <c r="I154" s="122">
        <f t="shared" si="21"/>
        <v>13200</v>
      </c>
    </row>
    <row r="155" spans="1:9" s="98" customFormat="1" ht="14.65" customHeight="1" x14ac:dyDescent="0.25">
      <c r="A155" s="118"/>
      <c r="B155" s="235" t="s">
        <v>483</v>
      </c>
      <c r="C155" s="236"/>
      <c r="D155" s="119" t="s">
        <v>258</v>
      </c>
      <c r="E155" s="118">
        <f>+E152</f>
        <v>3</v>
      </c>
      <c r="F155" s="120">
        <v>1</v>
      </c>
      <c r="G155" s="118">
        <f>+G152</f>
        <v>16</v>
      </c>
      <c r="H155" s="118">
        <v>150</v>
      </c>
      <c r="I155" s="122">
        <f t="shared" si="21"/>
        <v>7200</v>
      </c>
    </row>
    <row r="156" spans="1:9" s="98" customFormat="1" ht="14.65" customHeight="1" x14ac:dyDescent="0.25">
      <c r="A156" s="118"/>
      <c r="B156" s="235" t="s">
        <v>483</v>
      </c>
      <c r="C156" s="236"/>
      <c r="D156" s="119" t="s">
        <v>258</v>
      </c>
      <c r="E156" s="118">
        <f>+E153</f>
        <v>2</v>
      </c>
      <c r="F156" s="120">
        <v>1</v>
      </c>
      <c r="G156" s="118">
        <f>+G153</f>
        <v>9</v>
      </c>
      <c r="H156" s="118">
        <v>150</v>
      </c>
      <c r="I156" s="122">
        <f t="shared" si="21"/>
        <v>2700</v>
      </c>
    </row>
    <row r="157" spans="1:9" s="98" customFormat="1" ht="14.65" customHeight="1" x14ac:dyDescent="0.25">
      <c r="A157" s="118"/>
      <c r="B157" s="235" t="s">
        <v>483</v>
      </c>
      <c r="C157" s="236"/>
      <c r="D157" s="119" t="s">
        <v>258</v>
      </c>
      <c r="E157" s="118">
        <f>+E154</f>
        <v>2</v>
      </c>
      <c r="F157" s="120">
        <v>1</v>
      </c>
      <c r="G157" s="118">
        <f>+G154</f>
        <v>6</v>
      </c>
      <c r="H157" s="118">
        <v>150</v>
      </c>
      <c r="I157" s="122">
        <f t="shared" si="21"/>
        <v>1800</v>
      </c>
    </row>
    <row r="158" spans="1:9" s="98" customFormat="1" ht="14.65" customHeight="1" x14ac:dyDescent="0.25">
      <c r="A158" s="118"/>
      <c r="B158" s="235" t="s">
        <v>484</v>
      </c>
      <c r="C158" s="236"/>
      <c r="D158" s="119" t="s">
        <v>258</v>
      </c>
      <c r="E158" s="118">
        <f>+E148</f>
        <v>2</v>
      </c>
      <c r="F158" s="120">
        <v>1</v>
      </c>
      <c r="G158" s="118">
        <v>16</v>
      </c>
      <c r="H158" s="118">
        <v>450</v>
      </c>
      <c r="I158" s="122">
        <f t="shared" si="21"/>
        <v>14400</v>
      </c>
    </row>
    <row r="159" spans="1:9" s="98" customFormat="1" ht="14.65" customHeight="1" x14ac:dyDescent="0.25">
      <c r="A159" s="118"/>
      <c r="B159" s="235" t="s">
        <v>485</v>
      </c>
      <c r="C159" s="236"/>
      <c r="D159" s="119" t="s">
        <v>258</v>
      </c>
      <c r="E159" s="118">
        <f>+E158</f>
        <v>2</v>
      </c>
      <c r="F159" s="120">
        <v>1</v>
      </c>
      <c r="G159" s="118">
        <v>1</v>
      </c>
      <c r="H159" s="118">
        <v>5500</v>
      </c>
      <c r="I159" s="122">
        <f t="shared" si="21"/>
        <v>11000</v>
      </c>
    </row>
    <row r="160" spans="1:9" s="98" customFormat="1" ht="14.65" customHeight="1" x14ac:dyDescent="0.25">
      <c r="A160" s="118"/>
      <c r="B160" s="237" t="s">
        <v>519</v>
      </c>
      <c r="C160" s="238"/>
      <c r="D160" s="119" t="s">
        <v>258</v>
      </c>
      <c r="E160" s="118">
        <v>1</v>
      </c>
      <c r="F160" s="120">
        <v>1</v>
      </c>
      <c r="G160" s="118">
        <v>16</v>
      </c>
      <c r="H160" s="118">
        <v>15600</v>
      </c>
      <c r="I160" s="122">
        <f t="shared" si="21"/>
        <v>249600</v>
      </c>
    </row>
    <row r="161" spans="1:9" s="98" customFormat="1" ht="14.65" customHeight="1" x14ac:dyDescent="0.25">
      <c r="A161" s="118"/>
      <c r="B161" s="237" t="s">
        <v>520</v>
      </c>
      <c r="C161" s="238"/>
      <c r="D161" s="119" t="s">
        <v>477</v>
      </c>
      <c r="E161" s="118">
        <v>1</v>
      </c>
      <c r="F161" s="120">
        <v>1</v>
      </c>
      <c r="G161" s="118">
        <v>1</v>
      </c>
      <c r="H161" s="118">
        <f>63*1800</f>
        <v>113400</v>
      </c>
      <c r="I161" s="122">
        <f t="shared" si="21"/>
        <v>113400</v>
      </c>
    </row>
    <row r="162" spans="1:9" s="98" customFormat="1" ht="12" x14ac:dyDescent="0.25">
      <c r="A162" s="134"/>
      <c r="B162" s="134"/>
      <c r="C162" s="135"/>
      <c r="D162" s="136"/>
      <c r="E162" s="134"/>
      <c r="F162" s="137"/>
      <c r="G162" s="134"/>
      <c r="H162" s="129" t="s">
        <v>487</v>
      </c>
      <c r="I162" s="130">
        <f>SUM(I142:I161)</f>
        <v>1774980</v>
      </c>
    </row>
    <row r="163" spans="1:9" s="98" customFormat="1" ht="12" x14ac:dyDescent="0.25">
      <c r="A163" s="134"/>
      <c r="B163" s="134"/>
      <c r="C163" s="135"/>
      <c r="D163" s="136"/>
      <c r="E163" s="134"/>
      <c r="F163" s="137"/>
      <c r="G163" s="134"/>
      <c r="H163" s="140"/>
      <c r="I163" s="141"/>
    </row>
    <row r="164" spans="1:9" s="98" customFormat="1" ht="12" x14ac:dyDescent="0.25">
      <c r="A164" s="142"/>
      <c r="B164" s="142"/>
      <c r="C164" s="232" t="s">
        <v>521</v>
      </c>
      <c r="D164" s="232"/>
      <c r="E164" s="232"/>
      <c r="F164" s="232"/>
      <c r="G164" s="232"/>
      <c r="H164" s="232"/>
      <c r="I164" s="232"/>
    </row>
    <row r="165" spans="1:9" s="98" customFormat="1" ht="14.65" customHeight="1" x14ac:dyDescent="0.25">
      <c r="A165" s="112" t="s">
        <v>250</v>
      </c>
      <c r="B165" s="233" t="s">
        <v>251</v>
      </c>
      <c r="C165" s="234"/>
      <c r="D165" s="112" t="s">
        <v>252</v>
      </c>
      <c r="E165" s="112" t="s">
        <v>467</v>
      </c>
      <c r="F165" s="112" t="s">
        <v>468</v>
      </c>
      <c r="G165" s="112" t="s">
        <v>469</v>
      </c>
      <c r="H165" s="112" t="s">
        <v>470</v>
      </c>
      <c r="I165" s="112" t="s">
        <v>471</v>
      </c>
    </row>
    <row r="166" spans="1:9" s="98" customFormat="1" ht="14.65" customHeight="1" x14ac:dyDescent="0.25">
      <c r="A166" s="118"/>
      <c r="B166" s="235" t="s">
        <v>545</v>
      </c>
      <c r="C166" s="236"/>
      <c r="D166" s="119" t="s">
        <v>258</v>
      </c>
      <c r="E166" s="131">
        <v>1</v>
      </c>
      <c r="F166" s="120">
        <v>1</v>
      </c>
      <c r="G166" s="118">
        <v>16</v>
      </c>
      <c r="H166" s="118">
        <v>15000</v>
      </c>
      <c r="I166" s="122">
        <f t="shared" ref="I166:I176" si="22">E166*F166*G166*H166</f>
        <v>240000</v>
      </c>
    </row>
    <row r="167" spans="1:9" s="98" customFormat="1" ht="14.65" customHeight="1" x14ac:dyDescent="0.25">
      <c r="A167" s="118"/>
      <c r="B167" s="235" t="s">
        <v>522</v>
      </c>
      <c r="C167" s="236"/>
      <c r="D167" s="119" t="s">
        <v>258</v>
      </c>
      <c r="E167" s="131">
        <v>1</v>
      </c>
      <c r="F167" s="120">
        <v>1</v>
      </c>
      <c r="G167" s="118">
        <v>16</v>
      </c>
      <c r="H167" s="118">
        <v>12000</v>
      </c>
      <c r="I167" s="122">
        <f t="shared" si="22"/>
        <v>192000</v>
      </c>
    </row>
    <row r="168" spans="1:9" s="98" customFormat="1" ht="14.65" customHeight="1" x14ac:dyDescent="0.25">
      <c r="A168" s="118"/>
      <c r="B168" s="235" t="s">
        <v>522</v>
      </c>
      <c r="C168" s="236"/>
      <c r="D168" s="119" t="s">
        <v>258</v>
      </c>
      <c r="E168" s="131">
        <v>1</v>
      </c>
      <c r="F168" s="120">
        <v>1</v>
      </c>
      <c r="G168" s="118">
        <v>11</v>
      </c>
      <c r="H168" s="118">
        <v>12000</v>
      </c>
      <c r="I168" s="122">
        <f t="shared" si="22"/>
        <v>132000</v>
      </c>
    </row>
    <row r="169" spans="1:9" s="98" customFormat="1" ht="14.65" customHeight="1" x14ac:dyDescent="0.25">
      <c r="A169" s="118"/>
      <c r="B169" s="239" t="s">
        <v>523</v>
      </c>
      <c r="C169" s="240"/>
      <c r="D169" s="132" t="s">
        <v>258</v>
      </c>
      <c r="E169" s="131">
        <v>1</v>
      </c>
      <c r="F169" s="120">
        <v>1</v>
      </c>
      <c r="G169" s="118">
        <v>15</v>
      </c>
      <c r="H169" s="118">
        <v>6500</v>
      </c>
      <c r="I169" s="122">
        <f t="shared" si="22"/>
        <v>97500</v>
      </c>
    </row>
    <row r="170" spans="1:9" s="98" customFormat="1" ht="14.65" customHeight="1" x14ac:dyDescent="0.25">
      <c r="A170" s="118"/>
      <c r="B170" s="239" t="s">
        <v>523</v>
      </c>
      <c r="C170" s="240"/>
      <c r="D170" s="132" t="s">
        <v>258</v>
      </c>
      <c r="E170" s="131">
        <v>1</v>
      </c>
      <c r="F170" s="120">
        <v>1</v>
      </c>
      <c r="G170" s="118">
        <v>12</v>
      </c>
      <c r="H170" s="118">
        <v>6500</v>
      </c>
      <c r="I170" s="122">
        <f t="shared" si="22"/>
        <v>78000</v>
      </c>
    </row>
    <row r="171" spans="1:9" s="98" customFormat="1" ht="14.65" customHeight="1" x14ac:dyDescent="0.25">
      <c r="A171" s="118"/>
      <c r="B171" s="239" t="s">
        <v>523</v>
      </c>
      <c r="C171" s="240"/>
      <c r="D171" s="132" t="s">
        <v>258</v>
      </c>
      <c r="E171" s="131">
        <v>1</v>
      </c>
      <c r="F171" s="120">
        <v>1</v>
      </c>
      <c r="G171" s="118">
        <v>8</v>
      </c>
      <c r="H171" s="118">
        <v>6500</v>
      </c>
      <c r="I171" s="122">
        <f t="shared" ref="I171" si="23">E171*F171*G171*H171</f>
        <v>52000</v>
      </c>
    </row>
    <row r="172" spans="1:9" s="98" customFormat="1" ht="14.65" customHeight="1" x14ac:dyDescent="0.25">
      <c r="A172" s="118"/>
      <c r="B172" s="239" t="s">
        <v>524</v>
      </c>
      <c r="C172" s="240"/>
      <c r="D172" s="132" t="s">
        <v>258</v>
      </c>
      <c r="E172" s="131">
        <v>1</v>
      </c>
      <c r="F172" s="120">
        <v>1</v>
      </c>
      <c r="G172" s="118">
        <v>15</v>
      </c>
      <c r="H172" s="118">
        <v>6500</v>
      </c>
      <c r="I172" s="122">
        <f t="shared" si="22"/>
        <v>97500</v>
      </c>
    </row>
    <row r="173" spans="1:9" s="98" customFormat="1" ht="14.65" customHeight="1" x14ac:dyDescent="0.25">
      <c r="A173" s="118"/>
      <c r="B173" s="239" t="s">
        <v>524</v>
      </c>
      <c r="C173" s="240"/>
      <c r="D173" s="132" t="s">
        <v>258</v>
      </c>
      <c r="E173" s="131">
        <v>1</v>
      </c>
      <c r="F173" s="120">
        <v>1</v>
      </c>
      <c r="G173" s="118">
        <v>13</v>
      </c>
      <c r="H173" s="118">
        <v>6500</v>
      </c>
      <c r="I173" s="122">
        <f t="shared" si="22"/>
        <v>84500</v>
      </c>
    </row>
    <row r="174" spans="1:9" s="98" customFormat="1" ht="14.65" customHeight="1" x14ac:dyDescent="0.25">
      <c r="A174" s="118"/>
      <c r="B174" s="239" t="s">
        <v>524</v>
      </c>
      <c r="C174" s="240"/>
      <c r="D174" s="132" t="s">
        <v>258</v>
      </c>
      <c r="E174" s="131">
        <v>1</v>
      </c>
      <c r="F174" s="120">
        <v>1</v>
      </c>
      <c r="G174" s="118">
        <v>10</v>
      </c>
      <c r="H174" s="118">
        <v>6500</v>
      </c>
      <c r="I174" s="122">
        <f t="shared" si="22"/>
        <v>65000</v>
      </c>
    </row>
    <row r="175" spans="1:9" s="98" customFormat="1" ht="14.65" customHeight="1" x14ac:dyDescent="0.25">
      <c r="A175" s="118"/>
      <c r="B175" s="239" t="s">
        <v>524</v>
      </c>
      <c r="C175" s="240"/>
      <c r="D175" s="132" t="s">
        <v>258</v>
      </c>
      <c r="E175" s="131">
        <v>2</v>
      </c>
      <c r="F175" s="120">
        <v>1</v>
      </c>
      <c r="G175" s="118">
        <v>9</v>
      </c>
      <c r="H175" s="118">
        <v>6500</v>
      </c>
      <c r="I175" s="122">
        <f t="shared" ref="I175" si="24">E175*F175*G175*H175</f>
        <v>117000</v>
      </c>
    </row>
    <row r="176" spans="1:9" s="98" customFormat="1" ht="14.65" customHeight="1" x14ac:dyDescent="0.25">
      <c r="A176" s="118"/>
      <c r="B176" s="237" t="s">
        <v>476</v>
      </c>
      <c r="C176" s="238"/>
      <c r="D176" s="125" t="s">
        <v>477</v>
      </c>
      <c r="E176" s="121">
        <v>1</v>
      </c>
      <c r="F176" s="120">
        <v>0.42</v>
      </c>
      <c r="G176" s="121">
        <v>1</v>
      </c>
      <c r="H176" s="121">
        <f>+SUM(I166:I175)</f>
        <v>1155500</v>
      </c>
      <c r="I176" s="122">
        <f t="shared" si="22"/>
        <v>485310</v>
      </c>
    </row>
    <row r="177" spans="1:9" s="98" customFormat="1" ht="14.65" customHeight="1" x14ac:dyDescent="0.25">
      <c r="A177" s="118"/>
      <c r="B177" s="235" t="s">
        <v>478</v>
      </c>
      <c r="C177" s="236"/>
      <c r="D177" s="119" t="s">
        <v>479</v>
      </c>
      <c r="E177" s="118">
        <f>+E166+E167</f>
        <v>2</v>
      </c>
      <c r="F177" s="120">
        <v>1</v>
      </c>
      <c r="G177" s="159">
        <v>16</v>
      </c>
      <c r="H177" s="118">
        <v>2800</v>
      </c>
      <c r="I177" s="127">
        <f t="shared" ref="I177:I190" si="25">+H177*G177*E177</f>
        <v>89600</v>
      </c>
    </row>
    <row r="178" spans="1:9" s="98" customFormat="1" ht="14.65" customHeight="1" x14ac:dyDescent="0.25">
      <c r="A178" s="118"/>
      <c r="B178" s="235" t="s">
        <v>478</v>
      </c>
      <c r="C178" s="236"/>
      <c r="D178" s="119" t="s">
        <v>479</v>
      </c>
      <c r="E178" s="118">
        <f>+E168</f>
        <v>1</v>
      </c>
      <c r="F178" s="120">
        <v>1</v>
      </c>
      <c r="G178" s="118">
        <f>+G168</f>
        <v>11</v>
      </c>
      <c r="H178" s="118">
        <v>2800</v>
      </c>
      <c r="I178" s="127">
        <f t="shared" si="25"/>
        <v>30800</v>
      </c>
    </row>
    <row r="179" spans="1:9" s="98" customFormat="1" ht="14.65" customHeight="1" x14ac:dyDescent="0.25">
      <c r="A179" s="118"/>
      <c r="B179" s="235" t="s">
        <v>506</v>
      </c>
      <c r="C179" s="236"/>
      <c r="D179" s="119" t="s">
        <v>479</v>
      </c>
      <c r="E179" s="118">
        <f>+E169+E172</f>
        <v>2</v>
      </c>
      <c r="F179" s="120">
        <v>1</v>
      </c>
      <c r="G179" s="118">
        <v>15</v>
      </c>
      <c r="H179" s="118">
        <v>2800</v>
      </c>
      <c r="I179" s="127">
        <f t="shared" si="25"/>
        <v>84000</v>
      </c>
    </row>
    <row r="180" spans="1:9" s="98" customFormat="1" ht="14.65" customHeight="1" x14ac:dyDescent="0.25">
      <c r="A180" s="118"/>
      <c r="B180" s="235" t="s">
        <v>506</v>
      </c>
      <c r="C180" s="236"/>
      <c r="D180" s="119" t="s">
        <v>479</v>
      </c>
      <c r="E180" s="118">
        <f>+E173</f>
        <v>1</v>
      </c>
      <c r="F180" s="120">
        <v>1</v>
      </c>
      <c r="G180" s="118">
        <f>+G173</f>
        <v>13</v>
      </c>
      <c r="H180" s="118">
        <v>2800</v>
      </c>
      <c r="I180" s="127">
        <f t="shared" si="25"/>
        <v>36400</v>
      </c>
    </row>
    <row r="181" spans="1:9" s="98" customFormat="1" ht="14.65" customHeight="1" x14ac:dyDescent="0.25">
      <c r="A181" s="118"/>
      <c r="B181" s="235" t="s">
        <v>506</v>
      </c>
      <c r="C181" s="236"/>
      <c r="D181" s="119" t="s">
        <v>479</v>
      </c>
      <c r="E181" s="118">
        <f>+E174</f>
        <v>1</v>
      </c>
      <c r="F181" s="120">
        <v>1</v>
      </c>
      <c r="G181" s="118">
        <f>+G174</f>
        <v>10</v>
      </c>
      <c r="H181" s="118">
        <v>2800</v>
      </c>
      <c r="I181" s="127">
        <f t="shared" si="25"/>
        <v>28000</v>
      </c>
    </row>
    <row r="182" spans="1:9" s="98" customFormat="1" ht="14.65" customHeight="1" x14ac:dyDescent="0.25">
      <c r="A182" s="118"/>
      <c r="B182" s="235" t="s">
        <v>506</v>
      </c>
      <c r="C182" s="236"/>
      <c r="D182" s="119" t="s">
        <v>479</v>
      </c>
      <c r="E182" s="118">
        <f>+E170</f>
        <v>1</v>
      </c>
      <c r="F182" s="120">
        <v>1</v>
      </c>
      <c r="G182" s="118">
        <f>+G170</f>
        <v>12</v>
      </c>
      <c r="H182" s="118">
        <v>2800</v>
      </c>
      <c r="I182" s="127">
        <f t="shared" si="25"/>
        <v>33600</v>
      </c>
    </row>
    <row r="183" spans="1:9" s="98" customFormat="1" ht="14.65" customHeight="1" x14ac:dyDescent="0.25">
      <c r="A183" s="118"/>
      <c r="B183" s="235" t="s">
        <v>506</v>
      </c>
      <c r="C183" s="236"/>
      <c r="D183" s="119" t="s">
        <v>479</v>
      </c>
      <c r="E183" s="118">
        <f>+E171</f>
        <v>1</v>
      </c>
      <c r="F183" s="120">
        <v>1</v>
      </c>
      <c r="G183" s="118">
        <f>+G171</f>
        <v>8</v>
      </c>
      <c r="H183" s="118">
        <v>2800</v>
      </c>
      <c r="I183" s="127">
        <f t="shared" ref="I183:I184" si="26">+H183*G183*E183</f>
        <v>22400</v>
      </c>
    </row>
    <row r="184" spans="1:9" s="98" customFormat="1" ht="14.65" customHeight="1" x14ac:dyDescent="0.25">
      <c r="A184" s="118"/>
      <c r="B184" s="235" t="s">
        <v>506</v>
      </c>
      <c r="C184" s="236"/>
      <c r="D184" s="119" t="s">
        <v>479</v>
      </c>
      <c r="E184" s="118">
        <f>+E175</f>
        <v>2</v>
      </c>
      <c r="F184" s="120">
        <v>1</v>
      </c>
      <c r="G184" s="118">
        <f>+G175</f>
        <v>9</v>
      </c>
      <c r="H184" s="118">
        <v>2800</v>
      </c>
      <c r="I184" s="127">
        <f t="shared" si="26"/>
        <v>50400</v>
      </c>
    </row>
    <row r="185" spans="1:9" s="98" customFormat="1" ht="14.65" customHeight="1" x14ac:dyDescent="0.25">
      <c r="A185" s="118"/>
      <c r="B185" s="235" t="s">
        <v>480</v>
      </c>
      <c r="C185" s="236"/>
      <c r="D185" s="119" t="s">
        <v>252</v>
      </c>
      <c r="E185" s="118">
        <f>+E177</f>
        <v>2</v>
      </c>
      <c r="F185" s="120">
        <v>1</v>
      </c>
      <c r="G185" s="118">
        <f>+G177</f>
        <v>16</v>
      </c>
      <c r="H185" s="118">
        <v>1100</v>
      </c>
      <c r="I185" s="127">
        <f t="shared" si="25"/>
        <v>35200</v>
      </c>
    </row>
    <row r="186" spans="1:9" s="98" customFormat="1" ht="14.65" customHeight="1" x14ac:dyDescent="0.25">
      <c r="A186" s="118"/>
      <c r="B186" s="235" t="s">
        <v>480</v>
      </c>
      <c r="C186" s="236"/>
      <c r="D186" s="119" t="s">
        <v>252</v>
      </c>
      <c r="E186" s="118">
        <f t="shared" ref="E186:E192" si="27">+E178</f>
        <v>1</v>
      </c>
      <c r="F186" s="120">
        <v>1</v>
      </c>
      <c r="G186" s="118">
        <f t="shared" ref="G186:G192" si="28">+G178</f>
        <v>11</v>
      </c>
      <c r="H186" s="118">
        <v>1100</v>
      </c>
      <c r="I186" s="127">
        <f t="shared" si="25"/>
        <v>12100</v>
      </c>
    </row>
    <row r="187" spans="1:9" s="98" customFormat="1" ht="14.65" customHeight="1" x14ac:dyDescent="0.25">
      <c r="A187" s="118"/>
      <c r="B187" s="235" t="s">
        <v>507</v>
      </c>
      <c r="C187" s="236"/>
      <c r="D187" s="119" t="s">
        <v>252</v>
      </c>
      <c r="E187" s="118">
        <f t="shared" si="27"/>
        <v>2</v>
      </c>
      <c r="F187" s="120">
        <v>1</v>
      </c>
      <c r="G187" s="118">
        <f t="shared" si="28"/>
        <v>15</v>
      </c>
      <c r="H187" s="118">
        <v>1100</v>
      </c>
      <c r="I187" s="127">
        <f t="shared" si="25"/>
        <v>33000</v>
      </c>
    </row>
    <row r="188" spans="1:9" s="98" customFormat="1" ht="14.65" customHeight="1" x14ac:dyDescent="0.25">
      <c r="A188" s="118"/>
      <c r="B188" s="235" t="s">
        <v>507</v>
      </c>
      <c r="C188" s="236"/>
      <c r="D188" s="119" t="s">
        <v>252</v>
      </c>
      <c r="E188" s="118">
        <f t="shared" si="27"/>
        <v>1</v>
      </c>
      <c r="F188" s="120">
        <v>1</v>
      </c>
      <c r="G188" s="118">
        <f t="shared" si="28"/>
        <v>13</v>
      </c>
      <c r="H188" s="118">
        <v>1100</v>
      </c>
      <c r="I188" s="127">
        <f t="shared" si="25"/>
        <v>14300</v>
      </c>
    </row>
    <row r="189" spans="1:9" s="98" customFormat="1" ht="14.65" customHeight="1" x14ac:dyDescent="0.25">
      <c r="A189" s="118"/>
      <c r="B189" s="235" t="s">
        <v>507</v>
      </c>
      <c r="C189" s="236"/>
      <c r="D189" s="119" t="s">
        <v>252</v>
      </c>
      <c r="E189" s="118">
        <f t="shared" si="27"/>
        <v>1</v>
      </c>
      <c r="F189" s="120">
        <v>1</v>
      </c>
      <c r="G189" s="118">
        <f t="shared" si="28"/>
        <v>10</v>
      </c>
      <c r="H189" s="118">
        <v>1100</v>
      </c>
      <c r="I189" s="127">
        <f t="shared" si="25"/>
        <v>11000</v>
      </c>
    </row>
    <row r="190" spans="1:9" s="98" customFormat="1" ht="14.65" customHeight="1" x14ac:dyDescent="0.25">
      <c r="A190" s="118"/>
      <c r="B190" s="235" t="s">
        <v>507</v>
      </c>
      <c r="C190" s="236"/>
      <c r="D190" s="119" t="s">
        <v>252</v>
      </c>
      <c r="E190" s="118">
        <f t="shared" si="27"/>
        <v>1</v>
      </c>
      <c r="F190" s="120">
        <v>1</v>
      </c>
      <c r="G190" s="118">
        <f t="shared" si="28"/>
        <v>12</v>
      </c>
      <c r="H190" s="118">
        <v>1100</v>
      </c>
      <c r="I190" s="127">
        <f t="shared" si="25"/>
        <v>13200</v>
      </c>
    </row>
    <row r="191" spans="1:9" s="98" customFormat="1" ht="14.65" customHeight="1" x14ac:dyDescent="0.25">
      <c r="A191" s="118"/>
      <c r="B191" s="235" t="s">
        <v>507</v>
      </c>
      <c r="C191" s="236"/>
      <c r="D191" s="119" t="s">
        <v>252</v>
      </c>
      <c r="E191" s="118">
        <f t="shared" si="27"/>
        <v>1</v>
      </c>
      <c r="F191" s="120">
        <v>1</v>
      </c>
      <c r="G191" s="118">
        <f t="shared" si="28"/>
        <v>8</v>
      </c>
      <c r="H191" s="118">
        <v>1100</v>
      </c>
      <c r="I191" s="127">
        <f t="shared" ref="I191" si="29">+H191*G191*E191</f>
        <v>8800</v>
      </c>
    </row>
    <row r="192" spans="1:9" s="98" customFormat="1" ht="14.65" customHeight="1" x14ac:dyDescent="0.25">
      <c r="A192" s="118"/>
      <c r="B192" s="235" t="s">
        <v>507</v>
      </c>
      <c r="C192" s="236"/>
      <c r="D192" s="119" t="s">
        <v>252</v>
      </c>
      <c r="E192" s="118">
        <f t="shared" si="27"/>
        <v>2</v>
      </c>
      <c r="F192" s="120">
        <v>1</v>
      </c>
      <c r="G192" s="118">
        <f t="shared" si="28"/>
        <v>9</v>
      </c>
      <c r="H192" s="118">
        <v>1100</v>
      </c>
      <c r="I192" s="127">
        <f t="shared" ref="I192" si="30">+H192*G192*E192</f>
        <v>19800</v>
      </c>
    </row>
    <row r="193" spans="1:9" s="98" customFormat="1" ht="14.65" customHeight="1" x14ac:dyDescent="0.25">
      <c r="A193" s="118"/>
      <c r="B193" s="235" t="s">
        <v>481</v>
      </c>
      <c r="C193" s="236"/>
      <c r="D193" s="119" t="s">
        <v>258</v>
      </c>
      <c r="E193" s="159">
        <v>1</v>
      </c>
      <c r="F193" s="120">
        <v>1</v>
      </c>
      <c r="G193" s="118">
        <v>16</v>
      </c>
      <c r="H193" s="118">
        <v>5500</v>
      </c>
      <c r="I193" s="122">
        <f t="shared" ref="I193:I194" si="31">E193*F193*G193*H193</f>
        <v>88000</v>
      </c>
    </row>
    <row r="194" spans="1:9" s="98" customFormat="1" ht="14.65" customHeight="1" x14ac:dyDescent="0.25">
      <c r="A194" s="118"/>
      <c r="B194" s="235" t="s">
        <v>518</v>
      </c>
      <c r="C194" s="236"/>
      <c r="D194" s="119" t="s">
        <v>258</v>
      </c>
      <c r="E194" s="118">
        <v>1</v>
      </c>
      <c r="F194" s="120">
        <v>1</v>
      </c>
      <c r="G194" s="118">
        <v>16</v>
      </c>
      <c r="H194" s="118">
        <v>2800</v>
      </c>
      <c r="I194" s="122">
        <f t="shared" si="31"/>
        <v>44800</v>
      </c>
    </row>
    <row r="195" spans="1:9" s="98" customFormat="1" ht="14.65" customHeight="1" x14ac:dyDescent="0.25">
      <c r="A195" s="118"/>
      <c r="B195" s="235" t="s">
        <v>483</v>
      </c>
      <c r="C195" s="236"/>
      <c r="D195" s="119" t="s">
        <v>258</v>
      </c>
      <c r="E195" s="121">
        <f>+E185</f>
        <v>2</v>
      </c>
      <c r="F195" s="120">
        <v>1</v>
      </c>
      <c r="G195" s="121">
        <f>+G185</f>
        <v>16</v>
      </c>
      <c r="H195" s="121">
        <v>150</v>
      </c>
      <c r="I195" s="122">
        <f t="shared" ref="I195:I206" si="32">+H195*G195*E195</f>
        <v>4800</v>
      </c>
    </row>
    <row r="196" spans="1:9" s="98" customFormat="1" ht="14.65" customHeight="1" x14ac:dyDescent="0.25">
      <c r="A196" s="118"/>
      <c r="B196" s="235" t="s">
        <v>483</v>
      </c>
      <c r="C196" s="236"/>
      <c r="D196" s="119" t="s">
        <v>258</v>
      </c>
      <c r="E196" s="121">
        <f t="shared" ref="E196:G202" si="33">+E186</f>
        <v>1</v>
      </c>
      <c r="F196" s="120">
        <v>1</v>
      </c>
      <c r="G196" s="121">
        <f t="shared" si="33"/>
        <v>11</v>
      </c>
      <c r="H196" s="121">
        <v>150</v>
      </c>
      <c r="I196" s="122">
        <f t="shared" si="32"/>
        <v>1650</v>
      </c>
    </row>
    <row r="197" spans="1:9" s="98" customFormat="1" ht="14.65" customHeight="1" x14ac:dyDescent="0.25">
      <c r="A197" s="118"/>
      <c r="B197" s="235" t="s">
        <v>483</v>
      </c>
      <c r="C197" s="236"/>
      <c r="D197" s="119" t="s">
        <v>258</v>
      </c>
      <c r="E197" s="121">
        <f t="shared" si="33"/>
        <v>2</v>
      </c>
      <c r="F197" s="120">
        <v>1</v>
      </c>
      <c r="G197" s="121">
        <f t="shared" si="33"/>
        <v>15</v>
      </c>
      <c r="H197" s="121">
        <v>150</v>
      </c>
      <c r="I197" s="122">
        <f t="shared" si="32"/>
        <v>4500</v>
      </c>
    </row>
    <row r="198" spans="1:9" s="98" customFormat="1" ht="14.65" customHeight="1" x14ac:dyDescent="0.25">
      <c r="A198" s="118"/>
      <c r="B198" s="235" t="s">
        <v>483</v>
      </c>
      <c r="C198" s="236"/>
      <c r="D198" s="119" t="s">
        <v>258</v>
      </c>
      <c r="E198" s="121">
        <f t="shared" si="33"/>
        <v>1</v>
      </c>
      <c r="F198" s="120">
        <v>1</v>
      </c>
      <c r="G198" s="121">
        <f t="shared" si="33"/>
        <v>13</v>
      </c>
      <c r="H198" s="121">
        <v>150</v>
      </c>
      <c r="I198" s="122">
        <f t="shared" si="32"/>
        <v>1950</v>
      </c>
    </row>
    <row r="199" spans="1:9" s="98" customFormat="1" ht="14.65" customHeight="1" x14ac:dyDescent="0.25">
      <c r="A199" s="118"/>
      <c r="B199" s="235" t="s">
        <v>483</v>
      </c>
      <c r="C199" s="236"/>
      <c r="D199" s="119" t="s">
        <v>258</v>
      </c>
      <c r="E199" s="121">
        <f t="shared" si="33"/>
        <v>1</v>
      </c>
      <c r="F199" s="120">
        <v>1</v>
      </c>
      <c r="G199" s="121">
        <f t="shared" si="33"/>
        <v>10</v>
      </c>
      <c r="H199" s="121">
        <v>150</v>
      </c>
      <c r="I199" s="122">
        <f t="shared" si="32"/>
        <v>1500</v>
      </c>
    </row>
    <row r="200" spans="1:9" s="98" customFormat="1" ht="14.65" customHeight="1" x14ac:dyDescent="0.25">
      <c r="A200" s="118"/>
      <c r="B200" s="235" t="s">
        <v>483</v>
      </c>
      <c r="C200" s="236"/>
      <c r="D200" s="119" t="s">
        <v>258</v>
      </c>
      <c r="E200" s="121">
        <f t="shared" si="33"/>
        <v>1</v>
      </c>
      <c r="F200" s="120">
        <v>1</v>
      </c>
      <c r="G200" s="121">
        <f t="shared" si="33"/>
        <v>12</v>
      </c>
      <c r="H200" s="121">
        <v>150</v>
      </c>
      <c r="I200" s="122">
        <f t="shared" si="32"/>
        <v>1800</v>
      </c>
    </row>
    <row r="201" spans="1:9" s="98" customFormat="1" ht="14.65" customHeight="1" x14ac:dyDescent="0.25">
      <c r="A201" s="118"/>
      <c r="B201" s="235" t="s">
        <v>483</v>
      </c>
      <c r="C201" s="236"/>
      <c r="D201" s="119" t="s">
        <v>258</v>
      </c>
      <c r="E201" s="121">
        <f t="shared" si="33"/>
        <v>1</v>
      </c>
      <c r="F201" s="120">
        <v>1</v>
      </c>
      <c r="G201" s="121">
        <f t="shared" si="33"/>
        <v>8</v>
      </c>
      <c r="H201" s="121">
        <v>150</v>
      </c>
      <c r="I201" s="122">
        <f t="shared" ref="I201:I202" si="34">+H201*G201*E201</f>
        <v>1200</v>
      </c>
    </row>
    <row r="202" spans="1:9" s="98" customFormat="1" ht="14.65" customHeight="1" x14ac:dyDescent="0.25">
      <c r="A202" s="118"/>
      <c r="B202" s="235" t="s">
        <v>483</v>
      </c>
      <c r="C202" s="236"/>
      <c r="D202" s="119" t="s">
        <v>258</v>
      </c>
      <c r="E202" s="121">
        <f t="shared" si="33"/>
        <v>2</v>
      </c>
      <c r="F202" s="120">
        <v>1</v>
      </c>
      <c r="G202" s="121">
        <f t="shared" si="33"/>
        <v>9</v>
      </c>
      <c r="H202" s="121">
        <v>150</v>
      </c>
      <c r="I202" s="122">
        <f t="shared" si="34"/>
        <v>2700</v>
      </c>
    </row>
    <row r="203" spans="1:9" s="98" customFormat="1" ht="14.65" customHeight="1" x14ac:dyDescent="0.25">
      <c r="A203" s="118"/>
      <c r="B203" s="235" t="s">
        <v>484</v>
      </c>
      <c r="C203" s="236"/>
      <c r="D203" s="119" t="s">
        <v>258</v>
      </c>
      <c r="E203" s="118">
        <f>+E177</f>
        <v>2</v>
      </c>
      <c r="F203" s="120">
        <v>1</v>
      </c>
      <c r="G203" s="118">
        <f>+G177</f>
        <v>16</v>
      </c>
      <c r="H203" s="118">
        <v>450</v>
      </c>
      <c r="I203" s="127">
        <f t="shared" si="32"/>
        <v>14400</v>
      </c>
    </row>
    <row r="204" spans="1:9" s="98" customFormat="1" ht="14.65" customHeight="1" x14ac:dyDescent="0.25">
      <c r="A204" s="118"/>
      <c r="B204" s="235" t="s">
        <v>484</v>
      </c>
      <c r="C204" s="236"/>
      <c r="D204" s="119" t="s">
        <v>258</v>
      </c>
      <c r="E204" s="118">
        <f>+E178</f>
        <v>1</v>
      </c>
      <c r="F204" s="120">
        <v>1</v>
      </c>
      <c r="G204" s="118">
        <f>+G178</f>
        <v>11</v>
      </c>
      <c r="H204" s="118">
        <v>450</v>
      </c>
      <c r="I204" s="127">
        <f t="shared" si="32"/>
        <v>4950</v>
      </c>
    </row>
    <row r="205" spans="1:9" s="98" customFormat="1" ht="14.65" customHeight="1" x14ac:dyDescent="0.25">
      <c r="A205" s="118"/>
      <c r="B205" s="235" t="s">
        <v>485</v>
      </c>
      <c r="C205" s="236"/>
      <c r="D205" s="119" t="s">
        <v>258</v>
      </c>
      <c r="E205" s="118">
        <f>+E203</f>
        <v>2</v>
      </c>
      <c r="F205" s="120">
        <v>1</v>
      </c>
      <c r="G205" s="118">
        <v>1</v>
      </c>
      <c r="H205" s="118">
        <v>5500</v>
      </c>
      <c r="I205" s="127">
        <f t="shared" si="32"/>
        <v>11000</v>
      </c>
    </row>
    <row r="206" spans="1:9" s="98" customFormat="1" ht="14.65" customHeight="1" x14ac:dyDescent="0.25">
      <c r="A206" s="118"/>
      <c r="B206" s="235" t="s">
        <v>485</v>
      </c>
      <c r="C206" s="236"/>
      <c r="D206" s="119" t="s">
        <v>258</v>
      </c>
      <c r="E206" s="118">
        <f>+E204</f>
        <v>1</v>
      </c>
      <c r="F206" s="120">
        <v>1</v>
      </c>
      <c r="G206" s="118">
        <v>1</v>
      </c>
      <c r="H206" s="118">
        <v>5500</v>
      </c>
      <c r="I206" s="127">
        <f t="shared" si="32"/>
        <v>5500</v>
      </c>
    </row>
    <row r="207" spans="1:9" s="98" customFormat="1" ht="12" x14ac:dyDescent="0.25">
      <c r="A207" s="134"/>
      <c r="B207" s="134"/>
      <c r="C207" s="135"/>
      <c r="D207" s="136"/>
      <c r="E207" s="134"/>
      <c r="F207" s="137"/>
      <c r="G207" s="134"/>
      <c r="H207" s="129" t="s">
        <v>487</v>
      </c>
      <c r="I207" s="130">
        <f>SUM(I166:I206)</f>
        <v>2352160</v>
      </c>
    </row>
    <row r="208" spans="1:9" s="98" customFormat="1" ht="12" x14ac:dyDescent="0.25">
      <c r="A208" s="134"/>
      <c r="B208" s="134"/>
      <c r="C208" s="135"/>
      <c r="D208" s="136"/>
      <c r="E208" s="134"/>
      <c r="F208" s="137"/>
      <c r="G208" s="134"/>
      <c r="H208" s="129"/>
      <c r="I208" s="139"/>
    </row>
    <row r="209" spans="1:9" s="98" customFormat="1" ht="12" x14ac:dyDescent="0.25">
      <c r="A209" s="142"/>
      <c r="B209" s="142"/>
      <c r="C209" s="232" t="s">
        <v>525</v>
      </c>
      <c r="D209" s="232"/>
      <c r="E209" s="232"/>
      <c r="F209" s="232"/>
      <c r="G209" s="232"/>
      <c r="H209" s="232"/>
      <c r="I209" s="232"/>
    </row>
    <row r="210" spans="1:9" s="98" customFormat="1" ht="14.65" customHeight="1" x14ac:dyDescent="0.25">
      <c r="A210" s="112" t="s">
        <v>250</v>
      </c>
      <c r="B210" s="233" t="s">
        <v>251</v>
      </c>
      <c r="C210" s="234"/>
      <c r="D210" s="112" t="s">
        <v>252</v>
      </c>
      <c r="E210" s="112" t="s">
        <v>467</v>
      </c>
      <c r="F210" s="112" t="s">
        <v>468</v>
      </c>
      <c r="G210" s="112" t="s">
        <v>469</v>
      </c>
      <c r="H210" s="112" t="s">
        <v>470</v>
      </c>
      <c r="I210" s="112" t="s">
        <v>471</v>
      </c>
    </row>
    <row r="211" spans="1:9" s="98" customFormat="1" ht="14.65" customHeight="1" x14ac:dyDescent="0.25">
      <c r="A211" s="118"/>
      <c r="B211" s="235" t="s">
        <v>526</v>
      </c>
      <c r="C211" s="236"/>
      <c r="D211" s="119" t="s">
        <v>258</v>
      </c>
      <c r="E211" s="118">
        <v>1</v>
      </c>
      <c r="F211" s="120">
        <v>1</v>
      </c>
      <c r="G211" s="118">
        <v>16</v>
      </c>
      <c r="H211" s="118">
        <v>15000</v>
      </c>
      <c r="I211" s="122">
        <f>E211*F211*G211*H211</f>
        <v>240000</v>
      </c>
    </row>
    <row r="212" spans="1:9" s="98" customFormat="1" ht="14.65" customHeight="1" x14ac:dyDescent="0.25">
      <c r="A212" s="118"/>
      <c r="B212" s="237" t="s">
        <v>527</v>
      </c>
      <c r="C212" s="238"/>
      <c r="D212" s="119" t="s">
        <v>258</v>
      </c>
      <c r="E212" s="118">
        <v>1</v>
      </c>
      <c r="F212" s="120">
        <v>1</v>
      </c>
      <c r="G212" s="118">
        <v>16</v>
      </c>
      <c r="H212" s="118">
        <v>10000</v>
      </c>
      <c r="I212" s="122">
        <f>E212*F212*G212*H212</f>
        <v>160000</v>
      </c>
    </row>
    <row r="213" spans="1:9" s="98" customFormat="1" ht="14.65" customHeight="1" x14ac:dyDescent="0.25">
      <c r="A213" s="118"/>
      <c r="B213" s="237" t="s">
        <v>528</v>
      </c>
      <c r="C213" s="238"/>
      <c r="D213" s="119" t="s">
        <v>258</v>
      </c>
      <c r="E213" s="118">
        <v>1</v>
      </c>
      <c r="F213" s="120">
        <v>1</v>
      </c>
      <c r="G213" s="118">
        <v>16</v>
      </c>
      <c r="H213" s="118">
        <v>10000</v>
      </c>
      <c r="I213" s="122">
        <f>E213*F213*G213*H213</f>
        <v>160000</v>
      </c>
    </row>
    <row r="214" spans="1:9" s="98" customFormat="1" ht="14.65" customHeight="1" x14ac:dyDescent="0.25">
      <c r="A214" s="118"/>
      <c r="B214" s="237" t="s">
        <v>529</v>
      </c>
      <c r="C214" s="238"/>
      <c r="D214" s="119" t="s">
        <v>258</v>
      </c>
      <c r="E214" s="118">
        <v>1</v>
      </c>
      <c r="F214" s="120">
        <v>1</v>
      </c>
      <c r="G214" s="118">
        <v>16</v>
      </c>
      <c r="H214" s="118">
        <v>5500</v>
      </c>
      <c r="I214" s="122">
        <f>E214*F214*G214*H214</f>
        <v>88000</v>
      </c>
    </row>
    <row r="215" spans="1:9" s="98" customFormat="1" ht="14.65" customHeight="1" x14ac:dyDescent="0.25">
      <c r="A215" s="118"/>
      <c r="B215" s="237" t="s">
        <v>530</v>
      </c>
      <c r="C215" s="238"/>
      <c r="D215" s="119" t="s">
        <v>258</v>
      </c>
      <c r="E215" s="118">
        <v>2</v>
      </c>
      <c r="F215" s="120">
        <v>1</v>
      </c>
      <c r="G215" s="118">
        <v>16</v>
      </c>
      <c r="H215" s="118">
        <v>4500</v>
      </c>
      <c r="I215" s="122">
        <f>E215*F215*G215*H215</f>
        <v>144000</v>
      </c>
    </row>
    <row r="216" spans="1:9" s="98" customFormat="1" ht="14.65" customHeight="1" x14ac:dyDescent="0.25">
      <c r="A216" s="118"/>
      <c r="B216" s="237" t="s">
        <v>476</v>
      </c>
      <c r="C216" s="238"/>
      <c r="D216" s="125" t="s">
        <v>477</v>
      </c>
      <c r="E216" s="121">
        <v>1</v>
      </c>
      <c r="F216" s="120">
        <v>0.42</v>
      </c>
      <c r="G216" s="121">
        <v>1</v>
      </c>
      <c r="H216" s="121">
        <f>+SUM(I211:I215)</f>
        <v>792000</v>
      </c>
      <c r="I216" s="122">
        <f t="shared" ref="I216" si="35">E216*F216*G216*H216</f>
        <v>332640</v>
      </c>
    </row>
    <row r="217" spans="1:9" s="98" customFormat="1" ht="14.65" customHeight="1" x14ac:dyDescent="0.25">
      <c r="A217" s="118"/>
      <c r="B217" s="235" t="s">
        <v>478</v>
      </c>
      <c r="C217" s="236"/>
      <c r="D217" s="119" t="s">
        <v>479</v>
      </c>
      <c r="E217" s="118">
        <f>+E211+E212+E213</f>
        <v>3</v>
      </c>
      <c r="F217" s="120">
        <v>1</v>
      </c>
      <c r="G217" s="118">
        <v>16</v>
      </c>
      <c r="H217" s="118">
        <v>2800</v>
      </c>
      <c r="I217" s="127">
        <f t="shared" ref="I217:I220" si="36">+H217*G217*E217</f>
        <v>134400</v>
      </c>
    </row>
    <row r="218" spans="1:9" s="98" customFormat="1" ht="14.65" customHeight="1" x14ac:dyDescent="0.25">
      <c r="A218" s="118"/>
      <c r="B218" s="235" t="s">
        <v>506</v>
      </c>
      <c r="C218" s="236"/>
      <c r="D218" s="119" t="s">
        <v>479</v>
      </c>
      <c r="E218" s="118">
        <f>+E214+E215</f>
        <v>3</v>
      </c>
      <c r="F218" s="120">
        <v>1</v>
      </c>
      <c r="G218" s="118">
        <v>16</v>
      </c>
      <c r="H218" s="118">
        <v>2800</v>
      </c>
      <c r="I218" s="127">
        <f t="shared" si="36"/>
        <v>134400</v>
      </c>
    </row>
    <row r="219" spans="1:9" s="98" customFormat="1" ht="14.65" customHeight="1" x14ac:dyDescent="0.25">
      <c r="A219" s="118"/>
      <c r="B219" s="235" t="s">
        <v>480</v>
      </c>
      <c r="C219" s="236"/>
      <c r="D219" s="119" t="s">
        <v>252</v>
      </c>
      <c r="E219" s="118">
        <f>+E217</f>
        <v>3</v>
      </c>
      <c r="F219" s="120">
        <v>1</v>
      </c>
      <c r="G219" s="118">
        <f>+G217</f>
        <v>16</v>
      </c>
      <c r="H219" s="118">
        <v>1100</v>
      </c>
      <c r="I219" s="127">
        <f t="shared" si="36"/>
        <v>52800</v>
      </c>
    </row>
    <row r="220" spans="1:9" s="98" customFormat="1" ht="14.65" customHeight="1" x14ac:dyDescent="0.25">
      <c r="A220" s="118"/>
      <c r="B220" s="235" t="s">
        <v>507</v>
      </c>
      <c r="C220" s="236"/>
      <c r="D220" s="119" t="s">
        <v>252</v>
      </c>
      <c r="E220" s="118">
        <f>+E218</f>
        <v>3</v>
      </c>
      <c r="F220" s="120">
        <v>1</v>
      </c>
      <c r="G220" s="118">
        <f>+G218</f>
        <v>16</v>
      </c>
      <c r="H220" s="118">
        <v>1100</v>
      </c>
      <c r="I220" s="127">
        <f t="shared" si="36"/>
        <v>52800</v>
      </c>
    </row>
    <row r="221" spans="1:9" s="98" customFormat="1" ht="14.65" customHeight="1" x14ac:dyDescent="0.25">
      <c r="A221" s="118"/>
      <c r="B221" s="235" t="s">
        <v>481</v>
      </c>
      <c r="C221" s="236"/>
      <c r="D221" s="119" t="s">
        <v>258</v>
      </c>
      <c r="E221" s="159">
        <v>1</v>
      </c>
      <c r="F221" s="120">
        <v>1</v>
      </c>
      <c r="G221" s="118">
        <v>16</v>
      </c>
      <c r="H221" s="118">
        <v>5500</v>
      </c>
      <c r="I221" s="122">
        <f t="shared" ref="I221:I222" si="37">E221*F221*G221*H221</f>
        <v>88000</v>
      </c>
    </row>
    <row r="222" spans="1:9" s="98" customFormat="1" ht="14.65" customHeight="1" x14ac:dyDescent="0.25">
      <c r="A222" s="118"/>
      <c r="B222" s="235" t="s">
        <v>518</v>
      </c>
      <c r="C222" s="236"/>
      <c r="D222" s="119" t="s">
        <v>258</v>
      </c>
      <c r="E222" s="118">
        <v>1</v>
      </c>
      <c r="F222" s="120">
        <v>1</v>
      </c>
      <c r="G222" s="118">
        <v>16</v>
      </c>
      <c r="H222" s="118">
        <v>2800</v>
      </c>
      <c r="I222" s="122">
        <f t="shared" si="37"/>
        <v>44800</v>
      </c>
    </row>
    <row r="223" spans="1:9" s="98" customFormat="1" ht="14.65" customHeight="1" x14ac:dyDescent="0.25">
      <c r="A223" s="118"/>
      <c r="B223" s="235" t="s">
        <v>483</v>
      </c>
      <c r="C223" s="236"/>
      <c r="D223" s="119" t="s">
        <v>258</v>
      </c>
      <c r="E223" s="121">
        <f>+E217+E218</f>
        <v>6</v>
      </c>
      <c r="F223" s="120">
        <v>1</v>
      </c>
      <c r="G223" s="121">
        <v>16</v>
      </c>
      <c r="H223" s="121">
        <v>150</v>
      </c>
      <c r="I223" s="122">
        <f>+H223*G223*E223</f>
        <v>14400</v>
      </c>
    </row>
    <row r="224" spans="1:9" s="98" customFormat="1" ht="14.65" customHeight="1" x14ac:dyDescent="0.25">
      <c r="A224" s="118"/>
      <c r="B224" s="235" t="s">
        <v>484</v>
      </c>
      <c r="C224" s="236"/>
      <c r="D224" s="119" t="s">
        <v>258</v>
      </c>
      <c r="E224" s="118">
        <f>+E217</f>
        <v>3</v>
      </c>
      <c r="F224" s="120">
        <v>1</v>
      </c>
      <c r="G224" s="118">
        <v>16.260000000000002</v>
      </c>
      <c r="H224" s="118">
        <v>450</v>
      </c>
      <c r="I224" s="127">
        <f t="shared" ref="I224:I225" si="38">+H224*G224*E224</f>
        <v>21951.000000000004</v>
      </c>
    </row>
    <row r="225" spans="1:9" s="98" customFormat="1" ht="14.65" customHeight="1" x14ac:dyDescent="0.25">
      <c r="A225" s="118"/>
      <c r="B225" s="235" t="s">
        <v>485</v>
      </c>
      <c r="C225" s="236"/>
      <c r="D225" s="119" t="s">
        <v>258</v>
      </c>
      <c r="E225" s="118">
        <f>+E224</f>
        <v>3</v>
      </c>
      <c r="F225" s="120">
        <v>1</v>
      </c>
      <c r="G225" s="118">
        <v>1</v>
      </c>
      <c r="H225" s="118">
        <v>5500</v>
      </c>
      <c r="I225" s="127">
        <f t="shared" si="38"/>
        <v>16500</v>
      </c>
    </row>
    <row r="226" spans="1:9" s="98" customFormat="1" ht="12" x14ac:dyDescent="0.25">
      <c r="A226" s="134"/>
      <c r="B226" s="134"/>
      <c r="C226" s="135"/>
      <c r="D226" s="136"/>
      <c r="E226" s="134"/>
      <c r="F226" s="137"/>
      <c r="G226" s="134"/>
      <c r="H226" s="129" t="s">
        <v>487</v>
      </c>
      <c r="I226" s="130">
        <f>SUM(I211:I225)</f>
        <v>1684691</v>
      </c>
    </row>
    <row r="227" spans="1:9" s="98" customFormat="1" ht="12" x14ac:dyDescent="0.25">
      <c r="A227" s="134"/>
      <c r="B227" s="134"/>
      <c r="C227" s="135"/>
      <c r="D227" s="136"/>
      <c r="E227" s="134"/>
      <c r="F227" s="137"/>
      <c r="G227" s="134"/>
      <c r="H227" s="129"/>
      <c r="I227" s="139"/>
    </row>
    <row r="228" spans="1:9" s="115" customFormat="1" ht="10.35" customHeight="1" x14ac:dyDescent="0.2">
      <c r="A228" s="117"/>
      <c r="B228" s="117"/>
      <c r="C228" s="232" t="s">
        <v>531</v>
      </c>
      <c r="D228" s="232"/>
      <c r="E228" s="232"/>
      <c r="F228" s="232"/>
      <c r="G228" s="232"/>
      <c r="H228" s="232"/>
      <c r="I228" s="232"/>
    </row>
    <row r="229" spans="1:9" s="115" customFormat="1" ht="14.65" customHeight="1" x14ac:dyDescent="0.25">
      <c r="A229" s="112" t="s">
        <v>250</v>
      </c>
      <c r="B229" s="233" t="s">
        <v>251</v>
      </c>
      <c r="C229" s="234"/>
      <c r="D229" s="112" t="s">
        <v>252</v>
      </c>
      <c r="E229" s="112" t="s">
        <v>467</v>
      </c>
      <c r="F229" s="112" t="s">
        <v>468</v>
      </c>
      <c r="G229" s="112" t="s">
        <v>469</v>
      </c>
      <c r="H229" s="112" t="s">
        <v>470</v>
      </c>
      <c r="I229" s="112" t="s">
        <v>471</v>
      </c>
    </row>
    <row r="230" spans="1:9" s="115" customFormat="1" ht="14.65" customHeight="1" x14ac:dyDescent="0.25">
      <c r="A230" s="118"/>
      <c r="B230" s="235" t="s">
        <v>532</v>
      </c>
      <c r="C230" s="236"/>
      <c r="D230" s="119" t="s">
        <v>258</v>
      </c>
      <c r="E230" s="118">
        <v>1</v>
      </c>
      <c r="F230" s="120">
        <v>0.5</v>
      </c>
      <c r="G230" s="118">
        <v>16</v>
      </c>
      <c r="H230" s="127">
        <v>25000</v>
      </c>
      <c r="I230" s="122">
        <f t="shared" ref="I230:I233" si="39">E230*F230*G230*H230</f>
        <v>200000</v>
      </c>
    </row>
    <row r="231" spans="1:9" s="115" customFormat="1" ht="14.65" customHeight="1" x14ac:dyDescent="0.25">
      <c r="A231" s="118"/>
      <c r="B231" s="235" t="s">
        <v>533</v>
      </c>
      <c r="C231" s="236"/>
      <c r="D231" s="119" t="s">
        <v>258</v>
      </c>
      <c r="E231" s="118">
        <v>1</v>
      </c>
      <c r="F231" s="120">
        <v>0.5</v>
      </c>
      <c r="G231" s="118">
        <v>16</v>
      </c>
      <c r="H231" s="127">
        <v>15000</v>
      </c>
      <c r="I231" s="122">
        <f t="shared" si="39"/>
        <v>120000</v>
      </c>
    </row>
    <row r="232" spans="1:9" s="115" customFormat="1" ht="14.65" customHeight="1" x14ac:dyDescent="0.25">
      <c r="A232" s="118"/>
      <c r="B232" s="237" t="s">
        <v>534</v>
      </c>
      <c r="C232" s="238"/>
      <c r="D232" s="125" t="s">
        <v>258</v>
      </c>
      <c r="E232" s="121">
        <v>1</v>
      </c>
      <c r="F232" s="120">
        <v>0.33</v>
      </c>
      <c r="G232" s="121">
        <v>16</v>
      </c>
      <c r="H232" s="122">
        <v>6000</v>
      </c>
      <c r="I232" s="122">
        <f t="shared" si="39"/>
        <v>31680</v>
      </c>
    </row>
    <row r="233" spans="1:9" s="115" customFormat="1" ht="14.65" customHeight="1" x14ac:dyDescent="0.25">
      <c r="A233" s="118"/>
      <c r="B233" s="237" t="s">
        <v>535</v>
      </c>
      <c r="C233" s="238"/>
      <c r="D233" s="125" t="s">
        <v>258</v>
      </c>
      <c r="E233" s="121">
        <v>1</v>
      </c>
      <c r="F233" s="120">
        <v>0.5</v>
      </c>
      <c r="G233" s="121">
        <v>16</v>
      </c>
      <c r="H233" s="122">
        <v>10000</v>
      </c>
      <c r="I233" s="122">
        <f t="shared" si="39"/>
        <v>80000</v>
      </c>
    </row>
    <row r="234" spans="1:9" s="115" customFormat="1" ht="12" x14ac:dyDescent="0.25">
      <c r="A234" s="134"/>
      <c r="B234" s="134"/>
      <c r="C234" s="135"/>
      <c r="D234" s="136"/>
      <c r="E234" s="134"/>
      <c r="F234" s="137"/>
      <c r="G234" s="134"/>
      <c r="H234" s="129" t="s">
        <v>487</v>
      </c>
      <c r="I234" s="130">
        <f>SUM(I230:I233)</f>
        <v>431680</v>
      </c>
    </row>
    <row r="235" spans="1:9" s="115" customFormat="1" ht="12" x14ac:dyDescent="0.25">
      <c r="A235" s="134"/>
      <c r="B235" s="134"/>
      <c r="C235" s="135"/>
      <c r="D235" s="136"/>
      <c r="E235" s="134"/>
      <c r="F235" s="137"/>
      <c r="G235" s="134"/>
      <c r="H235" s="129"/>
      <c r="I235" s="139"/>
    </row>
    <row r="236" spans="1:9" s="115" customFormat="1" ht="12" x14ac:dyDescent="0.25">
      <c r="A236" s="129"/>
      <c r="B236" s="129"/>
      <c r="C236" s="110"/>
      <c r="D236" s="129"/>
      <c r="E236" s="129"/>
      <c r="F236" s="143"/>
      <c r="G236" s="129"/>
      <c r="H236" s="129"/>
      <c r="I236" s="139"/>
    </row>
    <row r="237" spans="1:9" s="117" customFormat="1" ht="11.25" customHeight="1" x14ac:dyDescent="0.2">
      <c r="C237" s="232" t="s">
        <v>536</v>
      </c>
      <c r="D237" s="232"/>
      <c r="E237" s="232"/>
      <c r="F237" s="232"/>
      <c r="G237" s="232"/>
      <c r="H237" s="232"/>
      <c r="I237" s="232"/>
    </row>
    <row r="238" spans="1:9" s="115" customFormat="1" ht="14.65" customHeight="1" x14ac:dyDescent="0.25">
      <c r="A238" s="112" t="s">
        <v>250</v>
      </c>
      <c r="B238" s="244" t="s">
        <v>251</v>
      </c>
      <c r="C238" s="245"/>
      <c r="D238" s="246"/>
      <c r="E238" s="144" t="s">
        <v>537</v>
      </c>
      <c r="F238" s="144" t="s">
        <v>538</v>
      </c>
      <c r="G238" s="144" t="s">
        <v>539</v>
      </c>
      <c r="H238" s="145" t="s">
        <v>470</v>
      </c>
      <c r="I238" s="145" t="s">
        <v>471</v>
      </c>
    </row>
    <row r="239" spans="1:9" s="98" customFormat="1" ht="14.65" customHeight="1" x14ac:dyDescent="0.25">
      <c r="A239" s="118"/>
      <c r="B239" s="235" t="s">
        <v>540</v>
      </c>
      <c r="C239" s="241"/>
      <c r="D239" s="236"/>
      <c r="E239" s="118">
        <v>16</v>
      </c>
      <c r="F239" s="146">
        <v>4.3333E-4</v>
      </c>
      <c r="G239" s="133">
        <f>+I15</f>
        <v>122353699.66000004</v>
      </c>
      <c r="H239" s="147">
        <f>G239*F239</f>
        <v>53019.528673667817</v>
      </c>
      <c r="I239" s="122">
        <f>+ROUND(H239*E239,2)</f>
        <v>848312.46</v>
      </c>
    </row>
    <row r="240" spans="1:9" s="98" customFormat="1" ht="14.65" customHeight="1" x14ac:dyDescent="0.25">
      <c r="A240" s="118"/>
      <c r="B240" s="235" t="s">
        <v>541</v>
      </c>
      <c r="C240" s="241"/>
      <c r="D240" s="236"/>
      <c r="E240" s="118">
        <v>16</v>
      </c>
      <c r="F240" s="146">
        <f>+F239</f>
        <v>4.3333E-4</v>
      </c>
      <c r="G240" s="133">
        <f>+G239*0.15</f>
        <v>18353054.949000005</v>
      </c>
      <c r="H240" s="147">
        <f>G240*F240</f>
        <v>7952.9293010501724</v>
      </c>
      <c r="I240" s="122">
        <f>+ROUND(H240*E240,2)</f>
        <v>127246.87</v>
      </c>
    </row>
    <row r="241" spans="1:10" s="98" customFormat="1" ht="14.65" customHeight="1" x14ac:dyDescent="0.25">
      <c r="A241" s="118"/>
      <c r="B241" s="235" t="s">
        <v>542</v>
      </c>
      <c r="C241" s="241"/>
      <c r="D241" s="236"/>
      <c r="E241" s="118">
        <v>16</v>
      </c>
      <c r="F241" s="146">
        <v>8.3333333333333328E-4</v>
      </c>
      <c r="G241" s="133">
        <f>+G240</f>
        <v>18353054.949000005</v>
      </c>
      <c r="H241" s="147">
        <f>G241*F241</f>
        <v>15294.212457500003</v>
      </c>
      <c r="I241" s="122">
        <f>+ROUND(H241*E241,2)</f>
        <v>244707.4</v>
      </c>
    </row>
    <row r="242" spans="1:10" s="98" customFormat="1" ht="14.65" customHeight="1" x14ac:dyDescent="0.25">
      <c r="A242" s="118"/>
      <c r="B242" s="235" t="s">
        <v>550</v>
      </c>
      <c r="C242" s="241"/>
      <c r="D242" s="236"/>
      <c r="E242" s="118">
        <v>16</v>
      </c>
      <c r="F242" s="146">
        <f>+F241*3</f>
        <v>2.4999999999999996E-3</v>
      </c>
      <c r="G242" s="133">
        <f>+G241</f>
        <v>18353054.949000005</v>
      </c>
      <c r="H242" s="147">
        <f>G242*F242</f>
        <v>45882.637372500001</v>
      </c>
      <c r="I242" s="122">
        <f>+ROUND(H242*E242,2)</f>
        <v>734122.2</v>
      </c>
    </row>
    <row r="243" spans="1:10" s="115" customFormat="1" ht="12" x14ac:dyDescent="0.2">
      <c r="A243" s="129"/>
      <c r="B243" s="129"/>
      <c r="C243" s="110"/>
      <c r="D243" s="129"/>
      <c r="E243" s="129"/>
      <c r="F243" s="143"/>
      <c r="G243" s="129"/>
      <c r="H243" s="129" t="s">
        <v>487</v>
      </c>
      <c r="I243" s="148">
        <f>SUM(I239:I242)</f>
        <v>1954388.93</v>
      </c>
      <c r="J243" s="149"/>
    </row>
    <row r="244" spans="1:10" s="115" customFormat="1" ht="12" x14ac:dyDescent="0.25">
      <c r="A244" s="129"/>
      <c r="B244" s="129"/>
      <c r="C244" s="110"/>
      <c r="D244" s="129"/>
      <c r="E244" s="129"/>
      <c r="F244" s="143"/>
      <c r="G244" s="129"/>
      <c r="H244" s="129"/>
      <c r="I244" s="150"/>
    </row>
    <row r="245" spans="1:10" s="115" customFormat="1" ht="12" x14ac:dyDescent="0.25">
      <c r="A245" s="110"/>
      <c r="B245" s="110"/>
      <c r="C245" s="110"/>
      <c r="D245" s="110"/>
      <c r="E245" s="110"/>
      <c r="F245" s="110"/>
      <c r="G245" s="110"/>
      <c r="H245" s="110"/>
    </row>
    <row r="246" spans="1:10" s="115" customFormat="1" ht="12" x14ac:dyDescent="0.25">
      <c r="A246" s="142"/>
      <c r="B246" s="142"/>
      <c r="C246" s="242" t="s">
        <v>543</v>
      </c>
      <c r="D246" s="243"/>
      <c r="E246" s="243"/>
      <c r="F246" s="243"/>
      <c r="G246" s="243"/>
      <c r="H246" s="243"/>
      <c r="I246" s="151">
        <f>I32+I138+I162+I207+I226+I234+I243</f>
        <v>25551641.43</v>
      </c>
    </row>
    <row r="247" spans="1:10" s="115" customFormat="1" ht="12" x14ac:dyDescent="0.25">
      <c r="A247" s="129"/>
      <c r="B247" s="129"/>
      <c r="C247" s="110"/>
      <c r="D247" s="129"/>
      <c r="E247" s="129"/>
      <c r="F247" s="143"/>
      <c r="G247" s="129"/>
      <c r="H247" s="129"/>
      <c r="I247" s="150"/>
    </row>
    <row r="248" spans="1:10" s="157" customFormat="1" x14ac:dyDescent="0.25">
      <c r="A248" s="152"/>
      <c r="B248" s="152"/>
      <c r="C248" s="153"/>
      <c r="D248" s="152"/>
      <c r="E248" s="152"/>
      <c r="F248" s="154"/>
      <c r="G248" s="152"/>
      <c r="H248" s="155"/>
      <c r="I248" s="158"/>
    </row>
    <row r="249" spans="1:10" s="157" customFormat="1" x14ac:dyDescent="0.25">
      <c r="A249" s="152"/>
      <c r="B249" s="152"/>
      <c r="C249" s="153"/>
      <c r="D249" s="152"/>
      <c r="E249" s="152"/>
      <c r="F249" s="154"/>
      <c r="G249" s="152"/>
      <c r="H249" s="152"/>
      <c r="I249" s="156"/>
    </row>
  </sheetData>
  <mergeCells count="224">
    <mergeCell ref="B242:D242"/>
    <mergeCell ref="B175:C175"/>
    <mergeCell ref="B183:C183"/>
    <mergeCell ref="B184:C184"/>
    <mergeCell ref="B191:C191"/>
    <mergeCell ref="B132:C132"/>
    <mergeCell ref="B133:C133"/>
    <mergeCell ref="B134:C134"/>
    <mergeCell ref="B182:C182"/>
    <mergeCell ref="B224:C224"/>
    <mergeCell ref="B213:C213"/>
    <mergeCell ref="B214:C214"/>
    <mergeCell ref="B215:C215"/>
    <mergeCell ref="B216:C216"/>
    <mergeCell ref="B217:C217"/>
    <mergeCell ref="B218:C218"/>
    <mergeCell ref="B206:C206"/>
    <mergeCell ref="C209:I209"/>
    <mergeCell ref="B210:C210"/>
    <mergeCell ref="B211:C211"/>
    <mergeCell ref="B212:C212"/>
    <mergeCell ref="B198:C198"/>
    <mergeCell ref="B199:C199"/>
    <mergeCell ref="B92:C92"/>
    <mergeCell ref="B171:C171"/>
    <mergeCell ref="B130:C130"/>
    <mergeCell ref="B131:C131"/>
    <mergeCell ref="B118:C118"/>
    <mergeCell ref="B119:C119"/>
    <mergeCell ref="B122:C122"/>
    <mergeCell ref="B123:C123"/>
    <mergeCell ref="B126:C126"/>
    <mergeCell ref="B127:C127"/>
    <mergeCell ref="B112:C112"/>
    <mergeCell ref="B113:C113"/>
    <mergeCell ref="B114:C114"/>
    <mergeCell ref="B115:C115"/>
    <mergeCell ref="B116:C116"/>
    <mergeCell ref="B117:C117"/>
    <mergeCell ref="B168:C168"/>
    <mergeCell ref="B169:C169"/>
    <mergeCell ref="B170:C170"/>
    <mergeCell ref="B152:C152"/>
    <mergeCell ref="B153:C153"/>
    <mergeCell ref="B154:C154"/>
    <mergeCell ref="B146:C146"/>
    <mergeCell ref="B147:C147"/>
    <mergeCell ref="B75:C75"/>
    <mergeCell ref="B83:C83"/>
    <mergeCell ref="B84:C84"/>
    <mergeCell ref="B85:C85"/>
    <mergeCell ref="B86:C86"/>
    <mergeCell ref="B87:C87"/>
    <mergeCell ref="B241:D241"/>
    <mergeCell ref="C246:H246"/>
    <mergeCell ref="B232:C232"/>
    <mergeCell ref="B233:C233"/>
    <mergeCell ref="C237:I237"/>
    <mergeCell ref="B238:D238"/>
    <mergeCell ref="B239:D239"/>
    <mergeCell ref="B240:D240"/>
    <mergeCell ref="B225:C225"/>
    <mergeCell ref="C228:I228"/>
    <mergeCell ref="B229:C229"/>
    <mergeCell ref="B230:C230"/>
    <mergeCell ref="B231:C231"/>
    <mergeCell ref="B219:C219"/>
    <mergeCell ref="B220:C220"/>
    <mergeCell ref="B221:C221"/>
    <mergeCell ref="B222:C222"/>
    <mergeCell ref="B223:C223"/>
    <mergeCell ref="B200:C200"/>
    <mergeCell ref="B203:C203"/>
    <mergeCell ref="B204:C204"/>
    <mergeCell ref="B205:C205"/>
    <mergeCell ref="B201:C201"/>
    <mergeCell ref="B202:C202"/>
    <mergeCell ref="B190:C190"/>
    <mergeCell ref="B193:C193"/>
    <mergeCell ref="B194:C194"/>
    <mergeCell ref="B195:C195"/>
    <mergeCell ref="B196:C196"/>
    <mergeCell ref="B197:C197"/>
    <mergeCell ref="B192:C192"/>
    <mergeCell ref="B185:C185"/>
    <mergeCell ref="B186:C186"/>
    <mergeCell ref="B187:C187"/>
    <mergeCell ref="B188:C188"/>
    <mergeCell ref="B189:C189"/>
    <mergeCell ref="B176:C176"/>
    <mergeCell ref="B177:C177"/>
    <mergeCell ref="B178:C178"/>
    <mergeCell ref="B179:C179"/>
    <mergeCell ref="B180:C180"/>
    <mergeCell ref="B181:C181"/>
    <mergeCell ref="B172:C172"/>
    <mergeCell ref="B173:C173"/>
    <mergeCell ref="B174:C174"/>
    <mergeCell ref="B161:C161"/>
    <mergeCell ref="C164:I164"/>
    <mergeCell ref="B165:C165"/>
    <mergeCell ref="B166:C166"/>
    <mergeCell ref="B167:C167"/>
    <mergeCell ref="B155:C155"/>
    <mergeCell ref="B156:C156"/>
    <mergeCell ref="B157:C157"/>
    <mergeCell ref="B158:C158"/>
    <mergeCell ref="B159:C159"/>
    <mergeCell ref="B160:C160"/>
    <mergeCell ref="B148:C148"/>
    <mergeCell ref="B149:C149"/>
    <mergeCell ref="B150:C150"/>
    <mergeCell ref="B151:C151"/>
    <mergeCell ref="C140:I140"/>
    <mergeCell ref="B141:C141"/>
    <mergeCell ref="B142:C142"/>
    <mergeCell ref="B143:C143"/>
    <mergeCell ref="B144:C144"/>
    <mergeCell ref="B145:C145"/>
    <mergeCell ref="B128:C128"/>
    <mergeCell ref="B129:C129"/>
    <mergeCell ref="B135:C135"/>
    <mergeCell ref="B136:C136"/>
    <mergeCell ref="B137:C137"/>
    <mergeCell ref="B124:C124"/>
    <mergeCell ref="B125:C125"/>
    <mergeCell ref="B104:C104"/>
    <mergeCell ref="B105:C105"/>
    <mergeCell ref="B106:C106"/>
    <mergeCell ref="B111:C111"/>
    <mergeCell ref="B120:C120"/>
    <mergeCell ref="B121:C121"/>
    <mergeCell ref="B107:C107"/>
    <mergeCell ref="B108:C108"/>
    <mergeCell ref="B109:C109"/>
    <mergeCell ref="B110:C110"/>
    <mergeCell ref="B98:C98"/>
    <mergeCell ref="B99:C99"/>
    <mergeCell ref="B100:C100"/>
    <mergeCell ref="B101:C101"/>
    <mergeCell ref="B102:C102"/>
    <mergeCell ref="B103:C103"/>
    <mergeCell ref="B93:C93"/>
    <mergeCell ref="B94:C94"/>
    <mergeCell ref="B95:C95"/>
    <mergeCell ref="B96:C96"/>
    <mergeCell ref="B97:C97"/>
    <mergeCell ref="B82:C82"/>
    <mergeCell ref="B88:C88"/>
    <mergeCell ref="B89:C89"/>
    <mergeCell ref="B90:C90"/>
    <mergeCell ref="B91:C91"/>
    <mergeCell ref="B76:C76"/>
    <mergeCell ref="B77:C77"/>
    <mergeCell ref="B78:C78"/>
    <mergeCell ref="B79:C79"/>
    <mergeCell ref="B80:C80"/>
    <mergeCell ref="B81:C81"/>
    <mergeCell ref="B68:C68"/>
    <mergeCell ref="B69:C69"/>
    <mergeCell ref="B70:C70"/>
    <mergeCell ref="B71:C71"/>
    <mergeCell ref="B72:C72"/>
    <mergeCell ref="B74:C74"/>
    <mergeCell ref="B73:C73"/>
    <mergeCell ref="B62:C62"/>
    <mergeCell ref="B63:C63"/>
    <mergeCell ref="B64:C64"/>
    <mergeCell ref="B65:C65"/>
    <mergeCell ref="B66:C66"/>
    <mergeCell ref="B67:C67"/>
    <mergeCell ref="B56:C56"/>
    <mergeCell ref="B57:C57"/>
    <mergeCell ref="B58:C58"/>
    <mergeCell ref="B59:C59"/>
    <mergeCell ref="B60:C60"/>
    <mergeCell ref="B61:C61"/>
    <mergeCell ref="B48:C48"/>
    <mergeCell ref="B49:C49"/>
    <mergeCell ref="B51:C51"/>
    <mergeCell ref="B52:C52"/>
    <mergeCell ref="B54:C54"/>
    <mergeCell ref="B55:C55"/>
    <mergeCell ref="B50:C50"/>
    <mergeCell ref="B53:C53"/>
    <mergeCell ref="B42:C42"/>
    <mergeCell ref="B43:C43"/>
    <mergeCell ref="B44:C44"/>
    <mergeCell ref="B45:C45"/>
    <mergeCell ref="B46:C46"/>
    <mergeCell ref="B47:C47"/>
    <mergeCell ref="C34:I34"/>
    <mergeCell ref="B35:C35"/>
    <mergeCell ref="B36:C36"/>
    <mergeCell ref="B37:C37"/>
    <mergeCell ref="B40:C40"/>
    <mergeCell ref="B41:C41"/>
    <mergeCell ref="B38:C38"/>
    <mergeCell ref="B39:C39"/>
    <mergeCell ref="B26:C26"/>
    <mergeCell ref="B27:C27"/>
    <mergeCell ref="B28:C28"/>
    <mergeCell ref="B29:C29"/>
    <mergeCell ref="B30:C30"/>
    <mergeCell ref="B31:C31"/>
    <mergeCell ref="C17:I17"/>
    <mergeCell ref="B18:C18"/>
    <mergeCell ref="B19:C19"/>
    <mergeCell ref="B23:C23"/>
    <mergeCell ref="B24:C24"/>
    <mergeCell ref="B25:C25"/>
    <mergeCell ref="C5:H5"/>
    <mergeCell ref="C6:I6"/>
    <mergeCell ref="A9:B10"/>
    <mergeCell ref="C9:C10"/>
    <mergeCell ref="C12:H12"/>
    <mergeCell ref="A13:I13"/>
    <mergeCell ref="A1:B4"/>
    <mergeCell ref="C1:G2"/>
    <mergeCell ref="H1:I1"/>
    <mergeCell ref="H2:I2"/>
    <mergeCell ref="C3:G4"/>
    <mergeCell ref="H3:I3"/>
    <mergeCell ref="H4:I4"/>
  </mergeCells>
  <pageMargins left="0.9055118110236221" right="0.31496062992125984" top="0.74803149606299213" bottom="0.74803149606299213" header="0.31496062992125984" footer="0.31496062992125984"/>
  <pageSetup paperSize="9" scale="63" fitToHeight="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d11a4929eda7a4359333c57351afba94">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bf8743e3adff528161d5845149b817a0"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CF3E0B-A745-445A-8151-74AAA12F1860}">
  <ds:schemaRefs>
    <ds:schemaRef ds:uri="http://schemas.microsoft.com/sharepoint/v3/contenttype/forms"/>
  </ds:schemaRefs>
</ds:datastoreItem>
</file>

<file path=customXml/itemProps2.xml><?xml version="1.0" encoding="utf-8"?>
<ds:datastoreItem xmlns:ds="http://schemas.openxmlformats.org/officeDocument/2006/customXml" ds:itemID="{457E9547-D9E0-47A2-8CC9-E2F90EEFD721}">
  <ds:schemaRefs>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267c4d04-9e80-4fa2-a816-72c2f787efb4"/>
    <ds:schemaRef ds:uri="http://purl.org/dc/terms/"/>
    <ds:schemaRef ds:uri="bf002415-66b4-49b9-a1c9-362206eb161a"/>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3E3492F-2E18-4DED-8786-5B1810A085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EAP Chicama</vt:lpstr>
      <vt:lpstr>EAP Virú</vt:lpstr>
      <vt:lpstr>Resumen</vt:lpstr>
      <vt:lpstr>Costo Directo</vt:lpstr>
      <vt:lpstr>Gastos Generales Rev01</vt:lpstr>
      <vt:lpstr>'Costo Directo'!Área_de_impresión</vt:lpstr>
      <vt:lpstr>Resumen!Área_de_impresión</vt:lpstr>
      <vt:lpstr>'Costo Directo'!Títulos_a_imprimir</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usuario;OHLA</dc:creator>
  <cp:keywords/>
  <dc:description/>
  <cp:lastModifiedBy>Ing Shirley N</cp:lastModifiedBy>
  <cp:revision/>
  <cp:lastPrinted>2024-07-20T01:47:34Z</cp:lastPrinted>
  <dcterms:created xsi:type="dcterms:W3CDTF">2021-10-13T22:24:50Z</dcterms:created>
  <dcterms:modified xsi:type="dcterms:W3CDTF">2024-07-20T01:47:39Z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