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HORIZONTE MEDIC\PROPUESTAS ECONÒMICAS\2024\0556 - AMBULANCIA RIO CHICAMA - OHLA\Carpeta C - DOCUMENTOS ECONÓMICOS\Chicama\"/>
    </mc:Choice>
  </mc:AlternateContent>
  <xr:revisionPtr revIDLastSave="0" documentId="13_ncr:1_{BF9517DF-4AEB-4B44-9F5C-FA9637FE5A4C}" xr6:coauthVersionLast="47" xr6:coauthVersionMax="47" xr10:uidLastSave="{00000000-0000-0000-0000-000000000000}"/>
  <bookViews>
    <workbookView xWindow="0" yWindow="24" windowWidth="23016" windowHeight="1221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Directo'!$A$1:$I$30</definedName>
    <definedName name="_xlnm.Print_Area" localSheetId="4">'Gastos Generales'!$A$1:$G$58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localSheetId="4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localSheetId="4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localSheetId="4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9" i="27" l="1"/>
  <c r="F54" i="28"/>
  <c r="G22" i="27"/>
  <c r="G15" i="27"/>
  <c r="E21" i="28"/>
  <c r="F22" i="28"/>
  <c r="F21" i="28"/>
  <c r="F20" i="28"/>
  <c r="F19" i="28"/>
  <c r="F18" i="28"/>
  <c r="C9" i="28"/>
  <c r="C7" i="28"/>
  <c r="C6" i="28"/>
  <c r="G25" i="27" l="1"/>
  <c r="G24" i="27"/>
  <c r="G27" i="27"/>
  <c r="G28" i="27"/>
  <c r="G17" i="27"/>
  <c r="E44" i="28" l="1"/>
  <c r="E43" i="28"/>
  <c r="E41" i="28"/>
  <c r="E37" i="28"/>
  <c r="E36" i="28"/>
  <c r="F45" i="28"/>
  <c r="F31" i="28"/>
  <c r="H28" i="27" l="1"/>
  <c r="H25" i="27"/>
  <c r="F52" i="28"/>
  <c r="F49" i="28"/>
  <c r="F46" i="28"/>
  <c r="F44" i="28"/>
  <c r="F43" i="28"/>
  <c r="F42" i="28"/>
  <c r="F41" i="28"/>
  <c r="F39" i="28"/>
  <c r="F37" i="28"/>
  <c r="F36" i="28"/>
  <c r="F33" i="28"/>
  <c r="F29" i="28"/>
  <c r="F28" i="28"/>
  <c r="F27" i="28"/>
  <c r="F26" i="28"/>
  <c r="F25" i="28"/>
  <c r="F24" i="28"/>
  <c r="F14" i="28"/>
  <c r="H21" i="27" l="1"/>
  <c r="H27" i="27"/>
  <c r="H24" i="27"/>
  <c r="B100" i="11" l="1"/>
  <c r="E38" i="28"/>
  <c r="F38" i="28" s="1"/>
  <c r="F51" i="28"/>
  <c r="E35" i="28" l="1"/>
  <c r="F35" i="28" s="1"/>
  <c r="H17" i="27" l="1"/>
  <c r="G19" i="27"/>
  <c r="H19" i="27" s="1"/>
  <c r="F34" i="24" l="1"/>
  <c r="F36" i="24" s="1"/>
  <c r="E48" i="28" l="1"/>
  <c r="F48" i="28" s="1"/>
  <c r="F57" i="28" s="1"/>
  <c r="F35" i="24" s="1"/>
  <c r="F37" i="24" s="1"/>
  <c r="F39" i="24" s="1"/>
  <c r="F41" i="24" s="1"/>
</calcChain>
</file>

<file path=xl/sharedStrings.xml><?xml version="1.0" encoding="utf-8"?>
<sst xmlns="http://schemas.openxmlformats.org/spreadsheetml/2006/main" count="541" uniqueCount="331">
  <si>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</si>
  <si>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</si>
  <si>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</si>
  <si>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</si>
  <si>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</si>
  <si>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</si>
  <si>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</si>
  <si>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</si>
  <si>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</si>
  <si>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</si>
  <si>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</si>
  <si>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</si>
  <si>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</si>
  <si>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</si>
  <si>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</si>
  <si>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</si>
  <si>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</si>
  <si>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</si>
  <si>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</si>
  <si>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</si>
  <si>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</si>
  <si>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</si>
  <si>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</si>
  <si>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</si>
  <si>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</si>
  <si>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</si>
  <si>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</si>
  <si>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</si>
  <si>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</si>
  <si>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</si>
  <si>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</si>
  <si>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</si>
  <si>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</si>
  <si>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</si>
  <si>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</si>
  <si>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</si>
  <si>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</si>
  <si>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</si>
  <si>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</si>
  <si>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</si>
  <si>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</si>
  <si>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</si>
  <si>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</si>
  <si>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</si>
  <si>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</si>
  <si>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</si>
  <si>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</si>
  <si>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</si>
  <si>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</si>
  <si>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</si>
  <si>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</si>
  <si>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</si>
  <si>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</si>
  <si>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</si>
  <si>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</si>
  <si>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</si>
  <si>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</si>
  <si>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</si>
  <si>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</si>
  <si>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</si>
  <si>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</si>
  <si>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</si>
  <si>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</si>
  <si>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</si>
  <si>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</si>
  <si>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</si>
  <si>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</si>
  <si>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</si>
  <si>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</si>
  <si>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</si>
  <si>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</si>
  <si>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</si>
  <si>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</si>
  <si>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</si>
  <si>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</si>
  <si>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</si>
  <si>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</si>
  <si>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</si>
  <si>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</si>
  <si>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</si>
  <si>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</si>
  <si>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</si>
  <si>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</si>
  <si>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</si>
  <si>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</si>
  <si>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</si>
  <si>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</si>
  <si>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</si>
  <si>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</si>
  <si>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</si>
  <si>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</si>
  <si>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</si>
  <si>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</si>
  <si>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</si>
  <si>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</si>
  <si>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</si>
  <si>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</si>
  <si>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</si>
  <si>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</si>
  <si>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</si>
  <si>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</si>
  <si>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</si>
  <si>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</si>
  <si>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</si>
  <si>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</si>
  <si>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</si>
  <si>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</si>
  <si>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</si>
  <si>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</si>
  <si>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</si>
  <si>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</si>
  <si>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</si>
  <si>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</si>
  <si>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</si>
  <si>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</si>
  <si>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</si>
  <si>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</si>
  <si>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</si>
  <si>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</si>
  <si>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</si>
  <si>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</si>
  <si>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</si>
  <si>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</si>
  <si>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</si>
  <si>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</si>
  <si>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</si>
  <si>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</si>
  <si>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</si>
  <si>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</si>
  <si>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</si>
  <si>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</si>
  <si>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</si>
  <si>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</si>
  <si>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</si>
  <si>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</si>
  <si>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</si>
  <si>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</si>
  <si>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</si>
  <si>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</si>
  <si>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</si>
  <si>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</si>
  <si>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</si>
  <si>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</si>
  <si>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</si>
  <si>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</si>
  <si>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</si>
  <si>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</si>
  <si>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</si>
  <si>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</si>
  <si>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</si>
  <si>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</si>
  <si>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</si>
  <si>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</si>
  <si>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</si>
  <si>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</si>
  <si>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</si>
  <si>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</si>
  <si>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</si>
  <si>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</si>
  <si>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</si>
  <si>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</si>
  <si>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</si>
  <si>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</si>
  <si>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</si>
  <si>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</si>
  <si>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</si>
  <si>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</si>
  <si>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</si>
  <si>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</si>
  <si>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</si>
  <si>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</si>
  <si>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</si>
  <si>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</si>
  <si>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</si>
  <si>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</si>
  <si>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</si>
  <si>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</si>
  <si>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</si>
  <si>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</si>
  <si>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</si>
  <si>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</si>
  <si>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</si>
  <si>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</si>
  <si>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</si>
  <si>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</si>
  <si>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</si>
  <si>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</si>
  <si>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</si>
  <si>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</si>
  <si>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</si>
  <si>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</si>
  <si>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</si>
  <si>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</si>
  <si>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</si>
  <si>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</si>
  <si>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</si>
  <si>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</si>
  <si>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</si>
  <si>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</si>
  <si>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</si>
  <si>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</si>
  <si>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</si>
  <si>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</si>
  <si>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</si>
  <si>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</si>
  <si>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</si>
  <si>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</si>
  <si>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</si>
  <si>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</si>
  <si>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</si>
  <si>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</si>
  <si>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</si>
  <si>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</si>
  <si>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</si>
  <si>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</si>
  <si>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</si>
  <si>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</si>
  <si>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</si>
  <si>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</si>
  <si>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</si>
  <si>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</si>
  <si>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</si>
  <si>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</si>
  <si>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</si>
  <si>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</si>
  <si>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</si>
  <si>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</si>
  <si>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</si>
  <si>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</si>
  <si>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</si>
  <si>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</si>
  <si>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</si>
  <si>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</si>
  <si>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</si>
  <si>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</si>
  <si>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</si>
  <si>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</si>
  <si>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</si>
  <si>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</si>
  <si>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</si>
  <si>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</si>
  <si>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</si>
  <si>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</si>
  <si>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</si>
  <si>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Cantidad</t>
  </si>
  <si>
    <t>P.U. 
(S/)</t>
  </si>
  <si>
    <t>Total 
(S/)</t>
  </si>
  <si>
    <t>Página 3 de 3</t>
  </si>
  <si>
    <t>COSTO DIRECTO</t>
  </si>
  <si>
    <t>Carta Fianza por Fiel Cumplimiento</t>
  </si>
  <si>
    <t>P. U. (S/)</t>
  </si>
  <si>
    <t>Total  (S/)</t>
  </si>
  <si>
    <t>Referencia: TDR-Anexo 06</t>
  </si>
  <si>
    <t>FORMATO C2: PROPUESTA ECONÓMICA</t>
  </si>
  <si>
    <t>FORMATO C2- PROPUESTA ECONÓMICA</t>
  </si>
  <si>
    <t>Licitación:</t>
  </si>
  <si>
    <t>Entrega de las Defensas Ribereñas  de los Ríos Chicama y Virú</t>
  </si>
  <si>
    <t>Ríos Chicama y Virú</t>
  </si>
  <si>
    <t>Nombre de la Licitación:</t>
  </si>
  <si>
    <t>SCTR Salud y Pensión</t>
  </si>
  <si>
    <t>SCTR Vida Ley</t>
  </si>
  <si>
    <t>Subcontratación del Servicio de Ambulancia</t>
  </si>
  <si>
    <t>FORMATO C1- PROPUESTA ECONÓMICA</t>
  </si>
  <si>
    <t>Defensa Ribereña del río Chicama</t>
  </si>
  <si>
    <t>Mes</t>
  </si>
  <si>
    <t>Plazo (mes)</t>
  </si>
  <si>
    <t>Subcontratación del servicio de ambulancia - río Chicama</t>
  </si>
  <si>
    <t>Unidad vehicular</t>
  </si>
  <si>
    <t>1.01.01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</si>
  <si>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</si>
  <si>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</si>
  <si>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</si>
  <si>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</si>
  <si>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</si>
  <si>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</si>
  <si>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</si>
  <si>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</si>
  <si>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Estacionamiento y seguridad</t>
  </si>
  <si>
    <t>Unidad de medidad</t>
  </si>
  <si>
    <t>Tiempo de subcontratación</t>
  </si>
  <si>
    <t>Lavado de la unidad</t>
  </si>
  <si>
    <t>Equipamiento</t>
  </si>
  <si>
    <t>1.06.01</t>
  </si>
  <si>
    <t>Equipamiento básico de acuerdo numeral 6.4.3. del TdR</t>
  </si>
  <si>
    <t>Medicamentos, materiales e insumos</t>
  </si>
  <si>
    <t>Equipamiento básico de acuerdo numeral 6.4.4. del TdR</t>
  </si>
  <si>
    <t>1.06.</t>
  </si>
  <si>
    <t>Personal Clave</t>
  </si>
  <si>
    <t>Operador del vehículo</t>
  </si>
  <si>
    <t>2.01.01</t>
  </si>
  <si>
    <t>Bloqueador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</si>
  <si>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</si>
  <si>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</si>
  <si>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</si>
  <si>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</si>
  <si>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</si>
  <si>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</si>
  <si>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</si>
  <si>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Personal médico</t>
  </si>
  <si>
    <t>Exámen médico</t>
  </si>
  <si>
    <t>Pantalón</t>
  </si>
  <si>
    <t>Fotocheck</t>
  </si>
  <si>
    <t>Glb</t>
  </si>
  <si>
    <t>-</t>
  </si>
  <si>
    <t>Alquiler de ambulancia rural 4x4</t>
  </si>
  <si>
    <t>2.02.01.</t>
  </si>
  <si>
    <t>Alojamiento</t>
  </si>
  <si>
    <t>Telefonía móvil</t>
  </si>
  <si>
    <t>Internet inalámbrico</t>
  </si>
  <si>
    <t>N° del Paquete:</t>
  </si>
  <si>
    <t>Nombre del Paquete:</t>
  </si>
  <si>
    <t>Anexo 13</t>
  </si>
  <si>
    <t>PLANILLA DE GASTOS GENERALES - GESTIÓN</t>
  </si>
  <si>
    <t>Seguros y fianzas</t>
  </si>
  <si>
    <t>Póliza de Responsabilidad Civil</t>
  </si>
  <si>
    <t>SUB TOTAL S/</t>
  </si>
  <si>
    <t>TOTAL GASTOS GENERALES S/</t>
  </si>
  <si>
    <t>Camisa manga larga con logo de la empresa</t>
  </si>
  <si>
    <t>Chaleco con cinta reflectiva</t>
  </si>
  <si>
    <t>Zapato de seguridad</t>
  </si>
  <si>
    <t>Casaca con cinta reflectiva</t>
  </si>
  <si>
    <t>Implementos de seguridad</t>
  </si>
  <si>
    <t>Uniforme de personal clave</t>
  </si>
  <si>
    <t xml:space="preserve">Alimentación y alojamiento del personal clave </t>
  </si>
  <si>
    <t>Resguardo de unidad</t>
  </si>
  <si>
    <t>Conductor profesional - Turno Diurno</t>
  </si>
  <si>
    <t>2.01.02</t>
  </si>
  <si>
    <t>Conductor profesional - Turno Nocturno</t>
  </si>
  <si>
    <t>Enfermero capacitado en medicina de emergencia - Turno Diurno</t>
  </si>
  <si>
    <t>Enfermero capacitado en medicina de emergencia - Turno nocturno</t>
  </si>
  <si>
    <t>CORPORACIÓN PERUANA DE CENTROS MEDICOS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</si>
</sst>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 * #,##0.00_ ;_ * \-#,##0.00_ ;_ * &quot;-&quot;??_ ;_ @_ "/>
    <numFmt numFmtId="166" formatCode="&quot;S.&quot;\ #,##0.00"/>
    <numFmt numFmtId="167" formatCode="0.00000%"/>
    <numFmt numFmtId="168" formatCode="0.00."/>
    <numFmt numFmtId="169" formatCode="_-[$S/-280A]\ * #,##0.00_-;\-[$S/-280A]\ * #,##0.00_-;_-[$S/-280A]\ * &quot;-&quot;??_-;_-@_-"/>
    <numFmt numFmtId="170" formatCode="0.0"/>
    <numFmt numFmtId="171" formatCode="&quot;S.&quot;\ #,##0.00_);\(&quot;S.&quot;\ #,##0.00\)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5" fillId="0" borderId="0"/>
  </cellStyleXfs>
  <cellXfs count="23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5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3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8" borderId="2" xfId="0" applyFont="1" applyFill="1" applyBorder="1" applyAlignment="1">
      <alignment horizontal="center" vertical="center" wrapText="1"/>
    </xf>
    <xf numFmtId="43" fontId="15" fillId="8" borderId="2" xfId="0" applyNumberFormat="1" applyFont="1" applyFill="1" applyBorder="1" applyAlignment="1">
      <alignment horizontal="center" vertical="center" wrapText="1"/>
    </xf>
    <xf numFmtId="167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8" fillId="0" borderId="0" xfId="0" applyFont="1"/>
    <xf numFmtId="4" fontId="19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43" fontId="18" fillId="0" borderId="0" xfId="2" applyFont="1" applyFill="1" applyAlignment="1">
      <alignment vertical="center"/>
    </xf>
    <xf numFmtId="4" fontId="15" fillId="0" borderId="0" xfId="0" applyNumberFormat="1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7" fillId="8" borderId="2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4" fontId="18" fillId="0" borderId="0" xfId="0" applyNumberFormat="1" applyFont="1" applyAlignment="1">
      <alignment horizontal="right" vertical="center"/>
    </xf>
    <xf numFmtId="169" fontId="2" fillId="0" borderId="0" xfId="0" applyNumberFormat="1" applyFont="1"/>
    <xf numFmtId="169" fontId="0" fillId="4" borderId="0" xfId="0" applyNumberFormat="1" applyFill="1"/>
    <xf numFmtId="169" fontId="0" fillId="0" borderId="0" xfId="0" applyNumberFormat="1"/>
    <xf numFmtId="169" fontId="2" fillId="4" borderId="0" xfId="0" applyNumberFormat="1" applyFont="1" applyFill="1"/>
    <xf numFmtId="0" fontId="2" fillId="0" borderId="0" xfId="0" applyFont="1" applyAlignment="1">
      <alignment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/>
    </xf>
    <xf numFmtId="168" fontId="5" fillId="9" borderId="24" xfId="0" applyNumberFormat="1" applyFont="1" applyFill="1" applyBorder="1" applyAlignment="1">
      <alignment horizontal="left" indent="1"/>
    </xf>
    <xf numFmtId="168" fontId="5" fillId="10" borderId="24" xfId="0" applyNumberFormat="1" applyFont="1" applyFill="1" applyBorder="1" applyAlignment="1">
      <alignment horizontal="left" indent="1"/>
    </xf>
    <xf numFmtId="0" fontId="5" fillId="10" borderId="24" xfId="0" applyFont="1" applyFill="1" applyBorder="1" applyAlignment="1">
      <alignment horizontal="left" vertical="center"/>
    </xf>
    <xf numFmtId="0" fontId="5" fillId="8" borderId="24" xfId="0" applyFont="1" applyFill="1" applyBorder="1" applyAlignment="1">
      <alignment horizontal="center" vertical="center"/>
    </xf>
    <xf numFmtId="0" fontId="5" fillId="8" borderId="24" xfId="0" applyFont="1" applyFill="1" applyBorder="1" applyAlignment="1">
      <alignment horizontal="center"/>
    </xf>
    <xf numFmtId="4" fontId="5" fillId="8" borderId="24" xfId="0" applyNumberFormat="1" applyFont="1" applyFill="1" applyBorder="1" applyAlignment="1">
      <alignment horizontal="center" vertical="center"/>
    </xf>
    <xf numFmtId="4" fontId="5" fillId="8" borderId="26" xfId="0" applyNumberFormat="1" applyFont="1" applyFill="1" applyBorder="1" applyAlignment="1">
      <alignment horizontal="center" vertical="center"/>
    </xf>
    <xf numFmtId="168" fontId="0" fillId="0" borderId="24" xfId="0" applyNumberFormat="1" applyBorder="1" applyAlignment="1">
      <alignment horizontal="left" indent="2"/>
    </xf>
    <xf numFmtId="0" fontId="3" fillId="0" borderId="24" xfId="0" applyFont="1" applyBorder="1" applyAlignment="1">
      <alignment horizontal="center"/>
    </xf>
    <xf numFmtId="2" fontId="3" fillId="0" borderId="24" xfId="0" applyNumberFormat="1" applyFont="1" applyBorder="1" applyAlignment="1">
      <alignment horizontal="center"/>
    </xf>
    <xf numFmtId="4" fontId="3" fillId="0" borderId="24" xfId="2" applyNumberFormat="1" applyFont="1" applyFill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4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left" vertical="center"/>
    </xf>
    <xf numFmtId="2" fontId="5" fillId="8" borderId="24" xfId="0" applyNumberFormat="1" applyFont="1" applyFill="1" applyBorder="1" applyAlignment="1">
      <alignment horizontal="center"/>
    </xf>
    <xf numFmtId="4" fontId="5" fillId="8" borderId="16" xfId="0" applyNumberFormat="1" applyFont="1" applyFill="1" applyBorder="1" applyAlignment="1">
      <alignment horizontal="center" vertical="center" wrapText="1"/>
    </xf>
    <xf numFmtId="168" fontId="5" fillId="9" borderId="24" xfId="0" applyNumberFormat="1" applyFont="1" applyFill="1" applyBorder="1" applyAlignment="1">
      <alignment horizontal="left" vertical="center" indent="1"/>
    </xf>
    <xf numFmtId="0" fontId="5" fillId="10" borderId="24" xfId="0" applyFont="1" applyFill="1" applyBorder="1"/>
    <xf numFmtId="44" fontId="31" fillId="0" borderId="2" xfId="4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3" fillId="0" borderId="24" xfId="0" applyFont="1" applyBorder="1" applyAlignment="1">
      <alignment horizontal="left" vertical="center"/>
    </xf>
    <xf numFmtId="0" fontId="20" fillId="0" borderId="0" xfId="0" applyFont="1" applyAlignment="1">
      <alignment horizontal="left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170" fontId="15" fillId="8" borderId="2" xfId="0" applyNumberFormat="1" applyFont="1" applyFill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" fontId="18" fillId="0" borderId="2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2" fontId="19" fillId="0" borderId="0" xfId="0" applyNumberFormat="1" applyFont="1" applyAlignment="1">
      <alignment horizontal="center" vertical="center"/>
    </xf>
    <xf numFmtId="4" fontId="15" fillId="0" borderId="2" xfId="0" applyNumberFormat="1" applyFont="1" applyBorder="1" applyAlignment="1">
      <alignment horizontal="right" vertical="center"/>
    </xf>
    <xf numFmtId="171" fontId="19" fillId="0" borderId="0" xfId="5" applyNumberFormat="1" applyFont="1"/>
    <xf numFmtId="4" fontId="15" fillId="8" borderId="2" xfId="0" applyNumberFormat="1" applyFont="1" applyFill="1" applyBorder="1" applyAlignment="1">
      <alignment horizontal="right" vertical="center"/>
    </xf>
    <xf numFmtId="169" fontId="19" fillId="0" borderId="2" xfId="0" applyNumberFormat="1" applyFont="1" applyBorder="1" applyAlignment="1">
      <alignment horizontal="center" vertical="center"/>
    </xf>
    <xf numFmtId="169" fontId="25" fillId="0" borderId="0" xfId="0" applyNumberFormat="1" applyFont="1" applyAlignment="1">
      <alignment horizontal="center" vertical="center" wrapText="1"/>
    </xf>
    <xf numFmtId="169" fontId="32" fillId="0" borderId="0" xfId="0" applyNumberFormat="1" applyFont="1" applyAlignment="1">
      <alignment horizontal="center" vertical="center"/>
    </xf>
    <xf numFmtId="169" fontId="20" fillId="0" borderId="0" xfId="0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20" fillId="0" borderId="0" xfId="0" applyNumberFormat="1" applyFont="1" applyAlignment="1">
      <alignment horizontal="center"/>
    </xf>
    <xf numFmtId="169" fontId="12" fillId="0" borderId="0" xfId="0" applyNumberFormat="1" applyFont="1" applyAlignment="1">
      <alignment horizontal="left"/>
    </xf>
    <xf numFmtId="169" fontId="15" fillId="8" borderId="2" xfId="0" applyNumberFormat="1" applyFont="1" applyFill="1" applyBorder="1" applyAlignment="1">
      <alignment horizontal="center" vertical="center" wrapText="1"/>
    </xf>
    <xf numFmtId="169" fontId="18" fillId="0" borderId="0" xfId="0" applyNumberFormat="1" applyFont="1" applyAlignment="1">
      <alignment horizontal="left"/>
    </xf>
    <xf numFmtId="169" fontId="17" fillId="8" borderId="2" xfId="0" applyNumberFormat="1" applyFont="1" applyFill="1" applyBorder="1" applyAlignment="1">
      <alignment horizontal="center" vertical="center"/>
    </xf>
    <xf numFmtId="169" fontId="19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center" vertical="center"/>
    </xf>
    <xf numFmtId="169" fontId="17" fillId="0" borderId="0" xfId="0" applyNumberFormat="1" applyFont="1" applyAlignment="1">
      <alignment horizontal="left" vertical="center"/>
    </xf>
    <xf numFmtId="169" fontId="14" fillId="0" borderId="0" xfId="0" applyNumberFormat="1" applyFont="1" applyAlignment="1">
      <alignment horizontal="center" vertical="center"/>
    </xf>
    <xf numFmtId="169" fontId="13" fillId="0" borderId="0" xfId="0" quotePrefix="1" applyNumberFormat="1" applyFont="1" applyAlignment="1">
      <alignment horizontal="center" vertical="center" wrapText="1"/>
    </xf>
    <xf numFmtId="169" fontId="7" fillId="0" borderId="0" xfId="0" applyNumberFormat="1" applyFont="1"/>
    <xf numFmtId="169" fontId="12" fillId="0" borderId="0" xfId="0" applyNumberFormat="1" applyFont="1"/>
    <xf numFmtId="164" fontId="0" fillId="0" borderId="0" xfId="0" applyNumberFormat="1"/>
    <xf numFmtId="0" fontId="1" fillId="4" borderId="0" xfId="0" applyFont="1" applyFill="1" applyAlignment="1">
      <alignment horizontal="center"/>
    </xf>
    <xf numFmtId="169" fontId="19" fillId="11" borderId="2" xfId="0" applyNumberFormat="1" applyFont="1" applyFill="1" applyBorder="1" applyAlignment="1">
      <alignment horizontal="center" vertical="center"/>
    </xf>
    <xf numFmtId="169" fontId="17" fillId="0" borderId="2" xfId="0" applyNumberFormat="1" applyFont="1" applyBorder="1" applyAlignment="1">
      <alignment horizontal="center" vertical="center"/>
    </xf>
    <xf numFmtId="169" fontId="36" fillId="0" borderId="12" xfId="0" applyNumberFormat="1" applyFont="1" applyBorder="1"/>
    <xf numFmtId="14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left" vertical="center"/>
    </xf>
    <xf numFmtId="0" fontId="5" fillId="9" borderId="26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44" fontId="5" fillId="9" borderId="25" xfId="4" applyFont="1" applyFill="1" applyBorder="1" applyAlignment="1">
      <alignment horizontal="center" vertical="center"/>
    </xf>
    <xf numFmtId="44" fontId="5" fillId="9" borderId="27" xfId="4" applyFont="1" applyFill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4" fontId="30" fillId="0" borderId="2" xfId="0" applyNumberFormat="1" applyFont="1" applyBorder="1" applyAlignment="1">
      <alignment horizontal="right" vertical="center"/>
    </xf>
    <xf numFmtId="0" fontId="5" fillId="10" borderId="25" xfId="0" applyFont="1" applyFill="1" applyBorder="1" applyAlignment="1">
      <alignment horizontal="left" vertical="center"/>
    </xf>
    <xf numFmtId="0" fontId="5" fillId="10" borderId="27" xfId="0" applyFont="1" applyFill="1" applyBorder="1" applyAlignment="1">
      <alignment horizontal="left" vertical="center"/>
    </xf>
    <xf numFmtId="0" fontId="5" fillId="10" borderId="24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0" fontId="17" fillId="8" borderId="4" xfId="0" applyFont="1" applyFill="1" applyBorder="1" applyAlignment="1">
      <alignment horizontal="right" vertical="center"/>
    </xf>
    <xf numFmtId="0" fontId="17" fillId="8" borderId="5" xfId="0" applyFont="1" applyFill="1" applyBorder="1" applyAlignment="1">
      <alignment horizontal="right" vertical="center"/>
    </xf>
    <xf numFmtId="0" fontId="19" fillId="0" borderId="28" xfId="0" applyFont="1" applyBorder="1" applyAlignment="1">
      <alignment horizontal="right" vertical="center"/>
    </xf>
    <xf numFmtId="0" fontId="19" fillId="0" borderId="29" xfId="0" applyFon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27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3000000}"/>
    <cellStyle name="Normal_GG" xfId="5" xr:uid="{00000000-0005-0000-0000-000004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114187</xdr:colOff>
      <xdr:row>1</xdr:row>
      <xdr:rowOff>68205</xdr:rowOff>
    </xdr:from>
    <xdr:to>
      <xdr:col>1</xdr:col>
      <xdr:colOff>1204209</xdr:colOff>
      <xdr:row>4</xdr:row>
      <xdr:rowOff>59634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596" y="200727"/>
          <a:ext cx="1090022" cy="48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80730A3F-E61D-4E4A-ACB6-76979E0BC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65217" cy="490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HORIZONTE%20MEDIC/PROPUESTAS%20ECON&#210;MICAS/2024/0539.%20AMBULANCIA%20OHLA/DETALLE%20DE%20LA%20PROPUESTA%20ECON&#211;MICA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HORIZONTE%20MEDIC\PROPUESTAS%20ECON&#210;MICAS\2024\0556%20-%20AMBULANCIA%20RIO%20CHICAMA%20-%20OHLA\Nueva%20carpeta\DETALLE%20DE%20LA%20PROPUESTA%20ECON&#211;MICA%20-%20AJUSTADA.xlsx" TargetMode="External"/><Relationship Id="rId1" Type="http://schemas.openxmlformats.org/officeDocument/2006/relationships/externalLinkPath" Target="/HORIZONTE%20MEDIC/PROPUESTAS%20ECON&#210;MICAS/2024/0556%20-%20AMBULANCIA%20RIO%20CHICAMA%20-%20OHLA/Nueva%20carpeta/DETALLE%20DE%20LA%20PROPUESTA%20ECON&#211;MICA%20-%20AJUSTADA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sly.leon/Desktop/FORMATO%20C1%20PROPUESTA%20ECON&#211;MICA_CHICAMA_PICK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/>
      <sheetData sheetId="232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/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/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STO DE ALQUILER AMBULANCIA"/>
      <sheetName val="CALCULO PLANILLA"/>
      <sheetName val="EQUIPOS Y OTROS"/>
      <sheetName val="ALIMENTACIÓN Y HOSPEDAJE"/>
      <sheetName val="POLIZAS, SCTR PENSIÓN Y SALUD"/>
      <sheetName val="CUADRO DE EPP`S"/>
      <sheetName val="EMO´S"/>
    </sheetNames>
    <sheetDataSet>
      <sheetData sheetId="0"/>
      <sheetData sheetId="1">
        <row r="7">
          <cell r="F7">
            <v>13878.5</v>
          </cell>
        </row>
        <row r="25">
          <cell r="F25">
            <v>13135</v>
          </cell>
        </row>
      </sheetData>
      <sheetData sheetId="2">
        <row r="17">
          <cell r="E17">
            <v>5516.4439036583335</v>
          </cell>
        </row>
      </sheetData>
      <sheetData sheetId="3"/>
      <sheetData sheetId="4">
        <row r="9">
          <cell r="G9">
            <v>5952</v>
          </cell>
        </row>
      </sheetData>
      <sheetData sheetId="5">
        <row r="4">
          <cell r="C4">
            <v>486</v>
          </cell>
        </row>
        <row r="5">
          <cell r="C5">
            <v>118</v>
          </cell>
        </row>
      </sheetData>
      <sheetData sheetId="6">
        <row r="3">
          <cell r="G3">
            <v>11</v>
          </cell>
        </row>
        <row r="4">
          <cell r="G4">
            <v>45</v>
          </cell>
        </row>
        <row r="6">
          <cell r="G6">
            <v>11</v>
          </cell>
        </row>
        <row r="7">
          <cell r="G7">
            <v>47.5</v>
          </cell>
        </row>
        <row r="9">
          <cell r="F9">
            <v>12</v>
          </cell>
        </row>
        <row r="10">
          <cell r="G10">
            <v>24</v>
          </cell>
        </row>
        <row r="12">
          <cell r="G12">
            <v>25</v>
          </cell>
        </row>
      </sheetData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N"/>
      <sheetName val="COSTO DE ALQUILER AMBULANCIA"/>
      <sheetName val="CALCULO PLANILLA"/>
      <sheetName val="ALIMENTACIÓN Y HOSPEDAJE"/>
      <sheetName val="EQUIPOS Y OTROS"/>
      <sheetName val="POLIZAS, SCTR PENSIÓN Y SALUD"/>
      <sheetName val="CUADRO DE EPP`S"/>
      <sheetName val="EMO´S"/>
    </sheetNames>
    <sheetDataSet>
      <sheetData sheetId="0"/>
      <sheetData sheetId="1"/>
      <sheetData sheetId="2">
        <row r="15">
          <cell r="D15">
            <v>6276.7139026583336</v>
          </cell>
        </row>
        <row r="18">
          <cell r="E18">
            <v>5940.5139026583338</v>
          </cell>
          <cell r="F18">
            <v>4782.4004559933337</v>
          </cell>
          <cell r="G18">
            <v>4526.2404559933339</v>
          </cell>
        </row>
      </sheetData>
      <sheetData sheetId="3">
        <row r="23">
          <cell r="F23">
            <v>5883.2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P Chicama"/>
      <sheetName val="EAP Virú"/>
      <sheetName val="Resumen"/>
      <sheetName val="Costo Directo"/>
      <sheetName val="Gastos Generales"/>
    </sheetNames>
    <sheetDataSet>
      <sheetData sheetId="0"/>
      <sheetData sheetId="1"/>
      <sheetData sheetId="2"/>
      <sheetData sheetId="3">
        <row r="21">
          <cell r="H21">
            <v>0</v>
          </cell>
        </row>
      </sheetData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Q43"/>
  <sheetViews>
    <sheetView showGridLines="0" tabSelected="1" view="pageBreakPreview" topLeftCell="A19" zoomScale="115" zoomScaleNormal="115" zoomScaleSheetLayoutView="115" workbookViewId="0">
      <selection activeCell="D34" sqref="D34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32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69"/>
      <c r="C2" s="174" t="s">
        <v>262</v>
      </c>
      <c r="D2" s="175"/>
      <c r="E2" s="176"/>
      <c r="F2" s="170" t="s">
        <v>213</v>
      </c>
      <c r="G2" s="171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69"/>
      <c r="C3" s="177"/>
      <c r="D3" s="178"/>
      <c r="E3" s="179"/>
      <c r="F3" s="170" t="s">
        <v>214</v>
      </c>
      <c r="G3" s="171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69"/>
      <c r="C4" s="180" t="s">
        <v>215</v>
      </c>
      <c r="D4" s="181"/>
      <c r="E4" s="182"/>
      <c r="F4" s="170" t="s">
        <v>216</v>
      </c>
      <c r="G4" s="171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69"/>
      <c r="C5" s="183"/>
      <c r="D5" s="184"/>
      <c r="E5" s="185"/>
      <c r="F5" s="172" t="s">
        <v>217</v>
      </c>
      <c r="G5" s="173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86"/>
      <c r="C6" s="83"/>
      <c r="D6" s="83"/>
      <c r="E6" s="83"/>
      <c r="F6" s="83"/>
      <c r="G6" s="83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67"/>
      <c r="C8" s="167"/>
      <c r="D8" s="167"/>
      <c r="E8" s="167"/>
      <c r="F8" s="167"/>
      <c r="G8" s="16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68" t="s">
        <v>252</v>
      </c>
      <c r="C9" s="168"/>
      <c r="D9" s="168"/>
      <c r="E9" s="168"/>
      <c r="F9" s="168"/>
      <c r="G9" s="16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73"/>
      <c r="C10" s="74"/>
      <c r="D10" s="74"/>
      <c r="E10" s="74"/>
      <c r="F10" s="74"/>
      <c r="G10" s="75"/>
    </row>
    <row r="11" spans="1:17" x14ac:dyDescent="0.3">
      <c r="B11" s="76"/>
      <c r="C11" s="6" t="s">
        <v>218</v>
      </c>
      <c r="D11" s="87" t="s">
        <v>256</v>
      </c>
      <c r="G11" s="77"/>
    </row>
    <row r="12" spans="1:17" x14ac:dyDescent="0.3">
      <c r="B12" s="76"/>
      <c r="C12" s="6"/>
      <c r="G12" s="77"/>
    </row>
    <row r="13" spans="1:17" x14ac:dyDescent="0.3">
      <c r="B13" s="76"/>
      <c r="C13" s="6" t="s">
        <v>255</v>
      </c>
      <c r="D13" s="87" t="s">
        <v>261</v>
      </c>
      <c r="G13" s="77"/>
    </row>
    <row r="14" spans="1:17" x14ac:dyDescent="0.3">
      <c r="B14" s="76"/>
      <c r="C14" s="6"/>
      <c r="D14" s="87"/>
      <c r="G14" s="77"/>
    </row>
    <row r="15" spans="1:17" x14ac:dyDescent="0.3">
      <c r="B15" s="76"/>
      <c r="C15" s="86" t="s">
        <v>219</v>
      </c>
      <c r="D15" s="87" t="s">
        <v>263</v>
      </c>
      <c r="G15" s="77"/>
    </row>
    <row r="16" spans="1:17" x14ac:dyDescent="0.3">
      <c r="B16" s="76"/>
      <c r="C16" s="6"/>
      <c r="G16" s="77"/>
    </row>
    <row r="17" spans="2:7" x14ac:dyDescent="0.3">
      <c r="B17" s="76"/>
      <c r="C17" s="6" t="s">
        <v>220</v>
      </c>
      <c r="D17" t="s">
        <v>221</v>
      </c>
      <c r="G17" s="77"/>
    </row>
    <row r="18" spans="2:7" x14ac:dyDescent="0.3">
      <c r="B18" s="76"/>
      <c r="C18" s="6"/>
      <c r="G18" s="77"/>
    </row>
    <row r="19" spans="2:7" x14ac:dyDescent="0.3">
      <c r="B19" s="76"/>
      <c r="C19" s="6" t="s">
        <v>222</v>
      </c>
      <c r="D19" s="27" t="s">
        <v>330</v>
      </c>
      <c r="G19" s="77"/>
    </row>
    <row r="20" spans="2:7" x14ac:dyDescent="0.3">
      <c r="B20" s="76"/>
      <c r="C20" s="6"/>
      <c r="G20" s="77"/>
    </row>
    <row r="21" spans="2:7" x14ac:dyDescent="0.3">
      <c r="B21" s="76"/>
      <c r="C21" s="6" t="s">
        <v>223</v>
      </c>
      <c r="D21" s="28" t="s">
        <v>0</v>
      </c>
      <c r="G21" s="77"/>
    </row>
    <row r="22" spans="2:7" x14ac:dyDescent="0.3">
      <c r="B22" s="76"/>
      <c r="C22" s="6"/>
      <c r="G22" s="77"/>
    </row>
    <row r="23" spans="2:7" x14ac:dyDescent="0.3">
      <c r="B23" s="76"/>
      <c r="C23" s="6"/>
      <c r="G23" s="77"/>
    </row>
    <row r="24" spans="2:7" x14ac:dyDescent="0.3">
      <c r="B24" s="76"/>
      <c r="C24" s="6" t="s">
        <v>224</v>
      </c>
      <c r="D24" s="162">
        <v>365</v>
      </c>
      <c r="E24" t="s">
        <v>225</v>
      </c>
      <c r="G24" s="77"/>
    </row>
    <row r="25" spans="2:7" x14ac:dyDescent="0.3">
      <c r="B25" s="76"/>
      <c r="C25" s="6"/>
      <c r="D25" s="17"/>
      <c r="G25" s="77"/>
    </row>
    <row r="26" spans="2:7" x14ac:dyDescent="0.3">
      <c r="B26" s="76"/>
      <c r="C26" s="6"/>
      <c r="D26" s="17"/>
      <c r="G26" s="77"/>
    </row>
    <row r="27" spans="2:7" x14ac:dyDescent="0.3">
      <c r="B27" s="76"/>
      <c r="C27" s="6" t="s">
        <v>226</v>
      </c>
      <c r="D27" s="166">
        <v>45581</v>
      </c>
      <c r="E27" s="166"/>
      <c r="G27" s="77"/>
    </row>
    <row r="28" spans="2:7" x14ac:dyDescent="0.3">
      <c r="B28" s="76"/>
      <c r="C28" s="6"/>
      <c r="D28" s="17"/>
      <c r="G28" s="77"/>
    </row>
    <row r="29" spans="2:7" x14ac:dyDescent="0.3">
      <c r="B29" s="76"/>
      <c r="C29" s="6"/>
      <c r="D29" s="17"/>
      <c r="G29" s="77"/>
    </row>
    <row r="30" spans="2:7" ht="14.25" customHeight="1" x14ac:dyDescent="0.3">
      <c r="B30" s="76"/>
      <c r="C30" s="106" t="s">
        <v>227</v>
      </c>
      <c r="D30" s="27"/>
      <c r="E30" s="27"/>
      <c r="G30" s="77"/>
    </row>
    <row r="31" spans="2:7" x14ac:dyDescent="0.3">
      <c r="B31" s="76"/>
      <c r="G31" s="77"/>
    </row>
    <row r="32" spans="2:7" ht="15" thickBot="1" x14ac:dyDescent="0.35">
      <c r="B32" s="76"/>
      <c r="G32" s="77"/>
    </row>
    <row r="33" spans="2:7" x14ac:dyDescent="0.3">
      <c r="B33" s="73"/>
      <c r="C33" s="74"/>
      <c r="D33" s="74"/>
      <c r="E33" s="74"/>
      <c r="F33" s="74"/>
      <c r="G33" s="75"/>
    </row>
    <row r="34" spans="2:7" x14ac:dyDescent="0.3">
      <c r="B34" s="85" t="s">
        <v>228</v>
      </c>
      <c r="C34" s="6" t="s">
        <v>229</v>
      </c>
      <c r="D34" s="6"/>
      <c r="E34" s="6"/>
      <c r="F34" s="102">
        <f>+'Costo Directo'!H29</f>
        <v>442092.42460764002</v>
      </c>
      <c r="G34" s="165"/>
    </row>
    <row r="35" spans="2:7" x14ac:dyDescent="0.3">
      <c r="B35" s="85" t="s">
        <v>230</v>
      </c>
      <c r="C35" t="s">
        <v>231</v>
      </c>
      <c r="E35" s="98"/>
      <c r="F35" s="102">
        <f>+'Gastos Generales'!F57</f>
        <v>113343.95999999999</v>
      </c>
      <c r="G35" s="165"/>
    </row>
    <row r="36" spans="2:7" x14ac:dyDescent="0.3">
      <c r="B36" s="85" t="s">
        <v>232</v>
      </c>
      <c r="C36" t="s">
        <v>233</v>
      </c>
      <c r="E36" s="98">
        <v>0.08</v>
      </c>
      <c r="F36" s="102">
        <f>+F34*E36</f>
        <v>35367.393968611199</v>
      </c>
      <c r="G36" s="77"/>
    </row>
    <row r="37" spans="2:7" x14ac:dyDescent="0.3">
      <c r="B37" s="85" t="s">
        <v>234</v>
      </c>
      <c r="C37" s="6" t="s">
        <v>235</v>
      </c>
      <c r="E37" s="78"/>
      <c r="F37" s="103">
        <f>SUM(F34:F36)</f>
        <v>590803.77857625112</v>
      </c>
      <c r="G37" s="165"/>
    </row>
    <row r="38" spans="2:7" x14ac:dyDescent="0.3">
      <c r="B38" s="76"/>
      <c r="E38" s="78"/>
      <c r="F38" s="104"/>
      <c r="G38" s="77"/>
    </row>
    <row r="39" spans="2:7" x14ac:dyDescent="0.3">
      <c r="B39" s="85" t="s">
        <v>236</v>
      </c>
      <c r="C39" s="6" t="s">
        <v>237</v>
      </c>
      <c r="E39" s="78">
        <v>0.18</v>
      </c>
      <c r="F39" s="103">
        <f>+F37*E39</f>
        <v>106344.6801437252</v>
      </c>
      <c r="G39" s="77"/>
    </row>
    <row r="40" spans="2:7" x14ac:dyDescent="0.3">
      <c r="B40" s="76"/>
      <c r="F40" s="104"/>
      <c r="G40" s="77"/>
    </row>
    <row r="41" spans="2:7" x14ac:dyDescent="0.3">
      <c r="B41" s="85" t="s">
        <v>238</v>
      </c>
      <c r="C41" s="6" t="s">
        <v>239</v>
      </c>
      <c r="D41" s="6"/>
      <c r="E41" s="6"/>
      <c r="F41" s="105">
        <f>+F37+F39</f>
        <v>697148.45871997636</v>
      </c>
      <c r="G41" s="77"/>
    </row>
    <row r="42" spans="2:7" x14ac:dyDescent="0.3">
      <c r="B42" s="76"/>
      <c r="C42" s="82"/>
      <c r="D42" s="6"/>
      <c r="E42" s="6"/>
      <c r="F42" s="42"/>
      <c r="G42" s="77"/>
    </row>
    <row r="43" spans="2:7" ht="15" thickBot="1" x14ac:dyDescent="0.35">
      <c r="B43" s="79"/>
      <c r="C43" s="80"/>
      <c r="D43" s="80"/>
      <c r="E43" s="80"/>
      <c r="F43" s="80"/>
      <c r="G43" s="81"/>
    </row>
  </sheetData>
  <mergeCells count="10">
    <mergeCell ref="D27:E27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5" fitToHeight="0"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"/>
  <sheetViews>
    <sheetView showGridLines="0" view="pageBreakPreview" topLeftCell="A4" zoomScale="85" zoomScaleNormal="85" zoomScaleSheetLayoutView="85" workbookViewId="0">
      <selection activeCell="H29" sqref="H29"/>
    </sheetView>
  </sheetViews>
  <sheetFormatPr baseColWidth="10" defaultColWidth="10.6640625" defaultRowHeight="14.4" x14ac:dyDescent="0.3"/>
  <cols>
    <col min="1" max="1" width="2.5546875" customWidth="1"/>
    <col min="2" max="2" width="16.33203125" customWidth="1"/>
    <col min="3" max="3" width="68.5546875" customWidth="1"/>
    <col min="4" max="4" width="10.33203125" style="17" customWidth="1"/>
    <col min="5" max="5" width="10.6640625" style="84" customWidth="1"/>
    <col min="6" max="6" width="15.88671875" customWidth="1"/>
    <col min="7" max="7" width="13.44140625" customWidth="1"/>
    <col min="8" max="8" width="17.33203125" customWidth="1"/>
    <col min="9" max="9" width="1.6640625" customWidth="1"/>
  </cols>
  <sheetData>
    <row r="1" spans="1:14" ht="10.199999999999999" customHeight="1" x14ac:dyDescent="0.3">
      <c r="E1" s="17"/>
    </row>
    <row r="2" spans="1:14" s="43" customFormat="1" ht="13.2" customHeight="1" x14ac:dyDescent="0.3">
      <c r="B2" s="196"/>
      <c r="C2" s="174" t="s">
        <v>253</v>
      </c>
      <c r="D2" s="175"/>
      <c r="E2" s="176"/>
      <c r="F2" s="199" t="s">
        <v>213</v>
      </c>
      <c r="G2" s="200"/>
      <c r="H2" s="46"/>
      <c r="I2" s="46"/>
      <c r="J2" s="46"/>
      <c r="K2" s="46"/>
      <c r="L2" s="46"/>
      <c r="M2" s="46"/>
      <c r="N2" s="46"/>
    </row>
    <row r="3" spans="1:14" s="43" customFormat="1" ht="13.2" customHeight="1" x14ac:dyDescent="0.3">
      <c r="B3" s="197"/>
      <c r="C3" s="177"/>
      <c r="D3" s="178"/>
      <c r="E3" s="179"/>
      <c r="F3" s="186" t="s">
        <v>214</v>
      </c>
      <c r="G3" s="187"/>
      <c r="H3" s="46"/>
      <c r="I3" s="46"/>
      <c r="J3" s="46"/>
      <c r="K3" s="46"/>
      <c r="L3" s="46"/>
      <c r="M3" s="46"/>
      <c r="N3" s="46"/>
    </row>
    <row r="4" spans="1:14" s="43" customFormat="1" ht="17.7" customHeight="1" x14ac:dyDescent="0.3">
      <c r="B4" s="197"/>
      <c r="C4" s="190" t="s">
        <v>215</v>
      </c>
      <c r="D4" s="191"/>
      <c r="E4" s="192"/>
      <c r="F4" s="186" t="s">
        <v>216</v>
      </c>
      <c r="G4" s="187"/>
      <c r="H4" s="46"/>
      <c r="I4" s="46"/>
      <c r="J4" s="46"/>
      <c r="K4" s="46"/>
      <c r="L4" s="46"/>
      <c r="M4" s="46"/>
      <c r="N4" s="46"/>
    </row>
    <row r="5" spans="1:14" s="43" customFormat="1" ht="12.45" customHeight="1" x14ac:dyDescent="0.3">
      <c r="B5" s="198"/>
      <c r="C5" s="193"/>
      <c r="D5" s="194"/>
      <c r="E5" s="195"/>
      <c r="F5" s="188" t="s">
        <v>240</v>
      </c>
      <c r="G5" s="189"/>
    </row>
    <row r="6" spans="1:14" s="43" customFormat="1" ht="13.2" x14ac:dyDescent="0.3">
      <c r="B6" s="167"/>
      <c r="C6" s="167"/>
      <c r="D6" s="167"/>
      <c r="E6" s="167"/>
      <c r="F6" s="167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">
      <c r="B7" s="88" t="s">
        <v>218</v>
      </c>
      <c r="C7" s="89" t="s">
        <v>256</v>
      </c>
      <c r="F7" s="90"/>
      <c r="G7" s="90"/>
    </row>
    <row r="8" spans="1:14" s="43" customFormat="1" x14ac:dyDescent="0.3">
      <c r="B8" s="88" t="s">
        <v>219</v>
      </c>
      <c r="C8" s="89" t="s">
        <v>257</v>
      </c>
      <c r="F8" s="90"/>
      <c r="G8" s="90"/>
    </row>
    <row r="9" spans="1:14" s="44" customFormat="1" ht="18.600000000000001" customHeight="1" x14ac:dyDescent="0.3">
      <c r="B9" s="208" t="s">
        <v>258</v>
      </c>
      <c r="C9" s="209" t="s">
        <v>266</v>
      </c>
      <c r="D9" s="206"/>
      <c r="E9" s="206"/>
      <c r="F9" s="43"/>
      <c r="G9" s="43"/>
    </row>
    <row r="10" spans="1:14" s="44" customFormat="1" ht="15" customHeight="1" x14ac:dyDescent="0.3">
      <c r="B10" s="208"/>
      <c r="C10" s="209"/>
      <c r="D10" s="206"/>
      <c r="E10" s="206"/>
      <c r="F10" s="43"/>
      <c r="G10" s="43"/>
    </row>
    <row r="11" spans="1:14" s="45" customFormat="1" x14ac:dyDescent="0.3">
      <c r="A11"/>
      <c r="B11" s="88" t="s">
        <v>241</v>
      </c>
      <c r="C11" s="43"/>
      <c r="D11" s="91"/>
      <c r="E11" s="43"/>
      <c r="F11" s="43"/>
      <c r="G11" s="43"/>
    </row>
    <row r="12" spans="1:14" s="45" customFormat="1" ht="15" customHeight="1" x14ac:dyDescent="0.3">
      <c r="A12"/>
      <c r="B12" s="207"/>
      <c r="C12" s="207"/>
      <c r="D12" s="207"/>
      <c r="E12" s="207"/>
      <c r="F12" s="207"/>
      <c r="G12" s="207"/>
      <c r="H12" s="48"/>
      <c r="I12" s="48"/>
      <c r="J12" s="48"/>
      <c r="K12" s="48"/>
      <c r="L12" s="48"/>
      <c r="M12" s="48"/>
      <c r="N12" s="48"/>
    </row>
    <row r="14" spans="1:14" ht="37.5" customHeight="1" x14ac:dyDescent="0.3">
      <c r="B14" s="107" t="s">
        <v>242</v>
      </c>
      <c r="C14" s="108" t="s">
        <v>243</v>
      </c>
      <c r="D14" s="107" t="s">
        <v>278</v>
      </c>
      <c r="E14" s="126" t="s">
        <v>244</v>
      </c>
      <c r="F14" s="126" t="s">
        <v>279</v>
      </c>
      <c r="G14" s="109" t="s">
        <v>245</v>
      </c>
      <c r="H14" s="109" t="s">
        <v>246</v>
      </c>
    </row>
    <row r="15" spans="1:14" ht="20.25" customHeight="1" x14ac:dyDescent="0.3">
      <c r="B15" s="111">
        <v>1</v>
      </c>
      <c r="C15" s="201" t="s">
        <v>304</v>
      </c>
      <c r="D15" s="202"/>
      <c r="E15" s="202"/>
      <c r="F15" s="203"/>
      <c r="G15" s="204">
        <f>+H17+H19+H21</f>
        <v>183782</v>
      </c>
      <c r="H15" s="205"/>
    </row>
    <row r="16" spans="1:14" x14ac:dyDescent="0.3">
      <c r="B16" s="112">
        <v>1.01</v>
      </c>
      <c r="C16" s="113" t="s">
        <v>267</v>
      </c>
      <c r="D16" s="114"/>
      <c r="E16" s="115"/>
      <c r="F16" s="116"/>
      <c r="G16" s="117"/>
      <c r="H16" s="117"/>
    </row>
    <row r="17" spans="2:8" x14ac:dyDescent="0.3">
      <c r="B17" s="118" t="s">
        <v>268</v>
      </c>
      <c r="C17" s="131" t="s">
        <v>304</v>
      </c>
      <c r="D17" s="119" t="s">
        <v>264</v>
      </c>
      <c r="E17" s="120">
        <v>1</v>
      </c>
      <c r="F17" s="121">
        <v>12</v>
      </c>
      <c r="G17" s="122">
        <f>'[14]COSTO DE ALQUILER AMBULANCIA'!$F$7</f>
        <v>13878.5</v>
      </c>
      <c r="H17" s="122">
        <f>+E17*F17*G17</f>
        <v>166542</v>
      </c>
    </row>
    <row r="18" spans="2:8" x14ac:dyDescent="0.3">
      <c r="B18" s="112">
        <v>1.05</v>
      </c>
      <c r="C18" s="211" t="s">
        <v>281</v>
      </c>
      <c r="D18" s="212"/>
      <c r="E18" s="125"/>
      <c r="F18" s="125"/>
      <c r="G18" s="125"/>
      <c r="H18" s="125"/>
    </row>
    <row r="19" spans="2:8" x14ac:dyDescent="0.3">
      <c r="B19" s="123" t="s">
        <v>282</v>
      </c>
      <c r="C19" s="124" t="s">
        <v>283</v>
      </c>
      <c r="D19" s="119" t="s">
        <v>302</v>
      </c>
      <c r="E19" s="120" t="s">
        <v>303</v>
      </c>
      <c r="F19" s="121">
        <v>1</v>
      </c>
      <c r="G19" s="122">
        <f>'[14]COSTO DE ALQUILER AMBULANCIA'!$F$25</f>
        <v>13135</v>
      </c>
      <c r="H19" s="122">
        <f>+F19*G19</f>
        <v>13135</v>
      </c>
    </row>
    <row r="20" spans="2:8" x14ac:dyDescent="0.3">
      <c r="B20" s="112" t="s">
        <v>286</v>
      </c>
      <c r="C20" s="211" t="s">
        <v>284</v>
      </c>
      <c r="D20" s="212"/>
      <c r="E20" s="125"/>
      <c r="F20" s="125"/>
      <c r="G20" s="125"/>
      <c r="H20" s="125"/>
    </row>
    <row r="21" spans="2:8" x14ac:dyDescent="0.3">
      <c r="B21" s="123" t="s">
        <v>282</v>
      </c>
      <c r="C21" s="124" t="s">
        <v>285</v>
      </c>
      <c r="D21" s="119" t="s">
        <v>302</v>
      </c>
      <c r="E21" s="120" t="s">
        <v>303</v>
      </c>
      <c r="F21" s="121">
        <v>1</v>
      </c>
      <c r="G21" s="122">
        <v>4105</v>
      </c>
      <c r="H21" s="122">
        <f>+F21*G21</f>
        <v>4105</v>
      </c>
    </row>
    <row r="22" spans="2:8" ht="24" customHeight="1" x14ac:dyDescent="0.3">
      <c r="B22" s="127">
        <v>2</v>
      </c>
      <c r="C22" s="201" t="s">
        <v>287</v>
      </c>
      <c r="D22" s="202"/>
      <c r="E22" s="202"/>
      <c r="F22" s="203"/>
      <c r="G22" s="204">
        <f>+H24+H25+H27+H28</f>
        <v>258310.42460764002</v>
      </c>
      <c r="H22" s="205"/>
    </row>
    <row r="23" spans="2:8" x14ac:dyDescent="0.3">
      <c r="B23" s="112">
        <v>2.0099999999999998</v>
      </c>
      <c r="C23" s="128" t="s">
        <v>288</v>
      </c>
      <c r="D23" s="114"/>
      <c r="E23" s="115"/>
      <c r="F23" s="116"/>
      <c r="G23" s="117"/>
      <c r="H23" s="117"/>
    </row>
    <row r="24" spans="2:8" x14ac:dyDescent="0.3">
      <c r="B24" s="118" t="s">
        <v>289</v>
      </c>
      <c r="C24" s="130" t="s">
        <v>325</v>
      </c>
      <c r="D24" s="119" t="s">
        <v>264</v>
      </c>
      <c r="E24" s="120">
        <v>1</v>
      </c>
      <c r="F24" s="121">
        <v>12</v>
      </c>
      <c r="G24" s="122">
        <f>'[15]CALCULO PLANILLA'!$G$18</f>
        <v>4526.2404559933339</v>
      </c>
      <c r="H24" s="122">
        <f t="shared" ref="H24:H27" si="0">+E24*F24*G24</f>
        <v>54314.885471920003</v>
      </c>
    </row>
    <row r="25" spans="2:8" x14ac:dyDescent="0.3">
      <c r="B25" s="118" t="s">
        <v>326</v>
      </c>
      <c r="C25" s="130" t="s">
        <v>327</v>
      </c>
      <c r="D25" s="119" t="s">
        <v>264</v>
      </c>
      <c r="E25" s="120">
        <v>1</v>
      </c>
      <c r="F25" s="121">
        <v>12</v>
      </c>
      <c r="G25" s="122">
        <f>'[15]CALCULO PLANILLA'!$F$18</f>
        <v>4782.4004559933337</v>
      </c>
      <c r="H25" s="122">
        <f t="shared" ref="H25" si="1">+E25*F25*G25</f>
        <v>57388.805471920001</v>
      </c>
    </row>
    <row r="26" spans="2:8" x14ac:dyDescent="0.3">
      <c r="B26" s="112">
        <v>2.02</v>
      </c>
      <c r="C26" s="128" t="s">
        <v>298</v>
      </c>
      <c r="D26" s="114"/>
      <c r="E26" s="115"/>
      <c r="F26" s="116"/>
      <c r="G26" s="117"/>
      <c r="H26" s="117"/>
    </row>
    <row r="27" spans="2:8" x14ac:dyDescent="0.3">
      <c r="B27" s="118" t="s">
        <v>305</v>
      </c>
      <c r="C27" s="130" t="s">
        <v>328</v>
      </c>
      <c r="D27" s="119" t="s">
        <v>264</v>
      </c>
      <c r="E27" s="120">
        <v>1</v>
      </c>
      <c r="F27" s="121">
        <v>12</v>
      </c>
      <c r="G27" s="122">
        <f>'[15]CALCULO PLANILLA'!$E$18</f>
        <v>5940.5139026583338</v>
      </c>
      <c r="H27" s="122">
        <f t="shared" si="0"/>
        <v>71286.166831900002</v>
      </c>
    </row>
    <row r="28" spans="2:8" x14ac:dyDescent="0.3">
      <c r="B28" s="118" t="s">
        <v>305</v>
      </c>
      <c r="C28" s="130" t="s">
        <v>329</v>
      </c>
      <c r="D28" s="119" t="s">
        <v>264</v>
      </c>
      <c r="E28" s="120">
        <v>1</v>
      </c>
      <c r="F28" s="121">
        <v>12</v>
      </c>
      <c r="G28" s="122">
        <f>'[15]CALCULO PLANILLA'!$D$15</f>
        <v>6276.7139026583336</v>
      </c>
      <c r="H28" s="122">
        <f t="shared" ref="H28" si="2">+E28*F28*G28</f>
        <v>75320.566831900011</v>
      </c>
    </row>
    <row r="29" spans="2:8" ht="21" customHeight="1" x14ac:dyDescent="0.3">
      <c r="B29" s="210" t="s">
        <v>297</v>
      </c>
      <c r="C29" s="210"/>
      <c r="D29" s="210"/>
      <c r="E29" s="210"/>
      <c r="F29" s="210"/>
      <c r="G29" s="210"/>
      <c r="H29" s="129">
        <f>+G15+G22</f>
        <v>442092.42460764002</v>
      </c>
    </row>
    <row r="35" spans="8:8" x14ac:dyDescent="0.3">
      <c r="H35" s="161"/>
    </row>
    <row r="37" spans="8:8" x14ac:dyDescent="0.3">
      <c r="H37" s="161"/>
    </row>
  </sheetData>
  <mergeCells count="19">
    <mergeCell ref="B29:G29"/>
    <mergeCell ref="C18:D18"/>
    <mergeCell ref="C20:D20"/>
    <mergeCell ref="C22:F22"/>
    <mergeCell ref="G22:H22"/>
    <mergeCell ref="C15:F15"/>
    <mergeCell ref="G15:H15"/>
    <mergeCell ref="B6:F6"/>
    <mergeCell ref="D9:E10"/>
    <mergeCell ref="B12:G12"/>
    <mergeCell ref="B9:B10"/>
    <mergeCell ref="C9:C10"/>
    <mergeCell ref="F4:G4"/>
    <mergeCell ref="F5:G5"/>
    <mergeCell ref="C4:E5"/>
    <mergeCell ref="C2:E3"/>
    <mergeCell ref="B2:B5"/>
    <mergeCell ref="F2:G2"/>
    <mergeCell ref="F3:G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6"/>
  <sheetViews>
    <sheetView showGridLines="0" view="pageBreakPreview" zoomScaleNormal="100" zoomScaleSheetLayoutView="100" workbookViewId="0">
      <selection activeCell="D16" sqref="D16"/>
    </sheetView>
  </sheetViews>
  <sheetFormatPr baseColWidth="10" defaultColWidth="15.109375" defaultRowHeight="10.199999999999999" x14ac:dyDescent="0.2"/>
  <cols>
    <col min="1" max="1" width="9.6640625" style="49" customWidth="1"/>
    <col min="2" max="2" width="8.33203125" style="49" customWidth="1"/>
    <col min="3" max="3" width="78.109375" style="49" customWidth="1"/>
    <col min="4" max="4" width="12.5546875" style="49" customWidth="1"/>
    <col min="5" max="5" width="13" style="160" customWidth="1"/>
    <col min="6" max="6" width="13" style="49" bestFit="1" customWidth="1"/>
    <col min="7" max="7" width="3.44140625" style="49" customWidth="1"/>
    <col min="8" max="236" width="15.109375" style="49"/>
    <col min="237" max="237" width="13.88671875" style="49" customWidth="1"/>
    <col min="238" max="238" width="47.109375" style="49" bestFit="1" customWidth="1"/>
    <col min="239" max="239" width="9" style="49" customWidth="1"/>
    <col min="240" max="240" width="10.6640625" style="49" customWidth="1"/>
    <col min="241" max="241" width="16.33203125" style="49" bestFit="1" customWidth="1"/>
    <col min="242" max="242" width="13.6640625" style="49" customWidth="1"/>
    <col min="243" max="247" width="15.109375" style="49"/>
    <col min="248" max="248" width="16.33203125" style="49" bestFit="1" customWidth="1"/>
    <col min="249" max="251" width="15.109375" style="49"/>
    <col min="252" max="252" width="15.6640625" style="49" bestFit="1" customWidth="1"/>
    <col min="253" max="492" width="15.109375" style="49"/>
    <col min="493" max="493" width="13.88671875" style="49" customWidth="1"/>
    <col min="494" max="494" width="47.109375" style="49" bestFit="1" customWidth="1"/>
    <col min="495" max="495" width="9" style="49" customWidth="1"/>
    <col min="496" max="496" width="10.6640625" style="49" customWidth="1"/>
    <col min="497" max="497" width="16.33203125" style="49" bestFit="1" customWidth="1"/>
    <col min="498" max="498" width="13.6640625" style="49" customWidth="1"/>
    <col min="499" max="503" width="15.109375" style="49"/>
    <col min="504" max="504" width="16.33203125" style="49" bestFit="1" customWidth="1"/>
    <col min="505" max="507" width="15.109375" style="49"/>
    <col min="508" max="508" width="15.6640625" style="49" bestFit="1" customWidth="1"/>
    <col min="509" max="748" width="15.109375" style="49"/>
    <col min="749" max="749" width="13.88671875" style="49" customWidth="1"/>
    <col min="750" max="750" width="47.109375" style="49" bestFit="1" customWidth="1"/>
    <col min="751" max="751" width="9" style="49" customWidth="1"/>
    <col min="752" max="752" width="10.6640625" style="49" customWidth="1"/>
    <col min="753" max="753" width="16.33203125" style="49" bestFit="1" customWidth="1"/>
    <col min="754" max="754" width="13.6640625" style="49" customWidth="1"/>
    <col min="755" max="759" width="15.109375" style="49"/>
    <col min="760" max="760" width="16.33203125" style="49" bestFit="1" customWidth="1"/>
    <col min="761" max="763" width="15.109375" style="49"/>
    <col min="764" max="764" width="15.6640625" style="49" bestFit="1" customWidth="1"/>
    <col min="765" max="1004" width="15.109375" style="49"/>
    <col min="1005" max="1005" width="13.88671875" style="49" customWidth="1"/>
    <col min="1006" max="1006" width="47.109375" style="49" bestFit="1" customWidth="1"/>
    <col min="1007" max="1007" width="9" style="49" customWidth="1"/>
    <col min="1008" max="1008" width="10.6640625" style="49" customWidth="1"/>
    <col min="1009" max="1009" width="16.33203125" style="49" bestFit="1" customWidth="1"/>
    <col min="1010" max="1010" width="13.6640625" style="49" customWidth="1"/>
    <col min="1011" max="1015" width="15.109375" style="49"/>
    <col min="1016" max="1016" width="16.33203125" style="49" bestFit="1" customWidth="1"/>
    <col min="1017" max="1019" width="15.109375" style="49"/>
    <col min="1020" max="1020" width="15.6640625" style="49" bestFit="1" customWidth="1"/>
    <col min="1021" max="1260" width="15.109375" style="49"/>
    <col min="1261" max="1261" width="13.88671875" style="49" customWidth="1"/>
    <col min="1262" max="1262" width="47.109375" style="49" bestFit="1" customWidth="1"/>
    <col min="1263" max="1263" width="9" style="49" customWidth="1"/>
    <col min="1264" max="1264" width="10.6640625" style="49" customWidth="1"/>
    <col min="1265" max="1265" width="16.33203125" style="49" bestFit="1" customWidth="1"/>
    <col min="1266" max="1266" width="13.6640625" style="49" customWidth="1"/>
    <col min="1267" max="1271" width="15.109375" style="49"/>
    <col min="1272" max="1272" width="16.33203125" style="49" bestFit="1" customWidth="1"/>
    <col min="1273" max="1275" width="15.109375" style="49"/>
    <col min="1276" max="1276" width="15.6640625" style="49" bestFit="1" customWidth="1"/>
    <col min="1277" max="1516" width="15.109375" style="49"/>
    <col min="1517" max="1517" width="13.88671875" style="49" customWidth="1"/>
    <col min="1518" max="1518" width="47.109375" style="49" bestFit="1" customWidth="1"/>
    <col min="1519" max="1519" width="9" style="49" customWidth="1"/>
    <col min="1520" max="1520" width="10.6640625" style="49" customWidth="1"/>
    <col min="1521" max="1521" width="16.33203125" style="49" bestFit="1" customWidth="1"/>
    <col min="1522" max="1522" width="13.6640625" style="49" customWidth="1"/>
    <col min="1523" max="1527" width="15.109375" style="49"/>
    <col min="1528" max="1528" width="16.33203125" style="49" bestFit="1" customWidth="1"/>
    <col min="1529" max="1531" width="15.109375" style="49"/>
    <col min="1532" max="1532" width="15.6640625" style="49" bestFit="1" customWidth="1"/>
    <col min="1533" max="1772" width="15.109375" style="49"/>
    <col min="1773" max="1773" width="13.88671875" style="49" customWidth="1"/>
    <col min="1774" max="1774" width="47.109375" style="49" bestFit="1" customWidth="1"/>
    <col min="1775" max="1775" width="9" style="49" customWidth="1"/>
    <col min="1776" max="1776" width="10.6640625" style="49" customWidth="1"/>
    <col min="1777" max="1777" width="16.33203125" style="49" bestFit="1" customWidth="1"/>
    <col min="1778" max="1778" width="13.6640625" style="49" customWidth="1"/>
    <col min="1779" max="1783" width="15.109375" style="49"/>
    <col min="1784" max="1784" width="16.33203125" style="49" bestFit="1" customWidth="1"/>
    <col min="1785" max="1787" width="15.109375" style="49"/>
    <col min="1788" max="1788" width="15.6640625" style="49" bestFit="1" customWidth="1"/>
    <col min="1789" max="2028" width="15.109375" style="49"/>
    <col min="2029" max="2029" width="13.88671875" style="49" customWidth="1"/>
    <col min="2030" max="2030" width="47.109375" style="49" bestFit="1" customWidth="1"/>
    <col min="2031" max="2031" width="9" style="49" customWidth="1"/>
    <col min="2032" max="2032" width="10.6640625" style="49" customWidth="1"/>
    <col min="2033" max="2033" width="16.33203125" style="49" bestFit="1" customWidth="1"/>
    <col min="2034" max="2034" width="13.6640625" style="49" customWidth="1"/>
    <col min="2035" max="2039" width="15.109375" style="49"/>
    <col min="2040" max="2040" width="16.33203125" style="49" bestFit="1" customWidth="1"/>
    <col min="2041" max="2043" width="15.109375" style="49"/>
    <col min="2044" max="2044" width="15.6640625" style="49" bestFit="1" customWidth="1"/>
    <col min="2045" max="2284" width="15.109375" style="49"/>
    <col min="2285" max="2285" width="13.88671875" style="49" customWidth="1"/>
    <col min="2286" max="2286" width="47.109375" style="49" bestFit="1" customWidth="1"/>
    <col min="2287" max="2287" width="9" style="49" customWidth="1"/>
    <col min="2288" max="2288" width="10.6640625" style="49" customWidth="1"/>
    <col min="2289" max="2289" width="16.33203125" style="49" bestFit="1" customWidth="1"/>
    <col min="2290" max="2290" width="13.6640625" style="49" customWidth="1"/>
    <col min="2291" max="2295" width="15.109375" style="49"/>
    <col min="2296" max="2296" width="16.33203125" style="49" bestFit="1" customWidth="1"/>
    <col min="2297" max="2299" width="15.109375" style="49"/>
    <col min="2300" max="2300" width="15.6640625" style="49" bestFit="1" customWidth="1"/>
    <col min="2301" max="2540" width="15.109375" style="49"/>
    <col min="2541" max="2541" width="13.88671875" style="49" customWidth="1"/>
    <col min="2542" max="2542" width="47.109375" style="49" bestFit="1" customWidth="1"/>
    <col min="2543" max="2543" width="9" style="49" customWidth="1"/>
    <col min="2544" max="2544" width="10.6640625" style="49" customWidth="1"/>
    <col min="2545" max="2545" width="16.33203125" style="49" bestFit="1" customWidth="1"/>
    <col min="2546" max="2546" width="13.6640625" style="49" customWidth="1"/>
    <col min="2547" max="2551" width="15.109375" style="49"/>
    <col min="2552" max="2552" width="16.33203125" style="49" bestFit="1" customWidth="1"/>
    <col min="2553" max="2555" width="15.109375" style="49"/>
    <col min="2556" max="2556" width="15.6640625" style="49" bestFit="1" customWidth="1"/>
    <col min="2557" max="2796" width="15.109375" style="49"/>
    <col min="2797" max="2797" width="13.88671875" style="49" customWidth="1"/>
    <col min="2798" max="2798" width="47.109375" style="49" bestFit="1" customWidth="1"/>
    <col min="2799" max="2799" width="9" style="49" customWidth="1"/>
    <col min="2800" max="2800" width="10.6640625" style="49" customWidth="1"/>
    <col min="2801" max="2801" width="16.33203125" style="49" bestFit="1" customWidth="1"/>
    <col min="2802" max="2802" width="13.6640625" style="49" customWidth="1"/>
    <col min="2803" max="2807" width="15.109375" style="49"/>
    <col min="2808" max="2808" width="16.33203125" style="49" bestFit="1" customWidth="1"/>
    <col min="2809" max="2811" width="15.109375" style="49"/>
    <col min="2812" max="2812" width="15.6640625" style="49" bestFit="1" customWidth="1"/>
    <col min="2813" max="3052" width="15.109375" style="49"/>
    <col min="3053" max="3053" width="13.88671875" style="49" customWidth="1"/>
    <col min="3054" max="3054" width="47.109375" style="49" bestFit="1" customWidth="1"/>
    <col min="3055" max="3055" width="9" style="49" customWidth="1"/>
    <col min="3056" max="3056" width="10.6640625" style="49" customWidth="1"/>
    <col min="3057" max="3057" width="16.33203125" style="49" bestFit="1" customWidth="1"/>
    <col min="3058" max="3058" width="13.6640625" style="49" customWidth="1"/>
    <col min="3059" max="3063" width="15.109375" style="49"/>
    <col min="3064" max="3064" width="16.33203125" style="49" bestFit="1" customWidth="1"/>
    <col min="3065" max="3067" width="15.109375" style="49"/>
    <col min="3068" max="3068" width="15.6640625" style="49" bestFit="1" customWidth="1"/>
    <col min="3069" max="3308" width="15.109375" style="49"/>
    <col min="3309" max="3309" width="13.88671875" style="49" customWidth="1"/>
    <col min="3310" max="3310" width="47.109375" style="49" bestFit="1" customWidth="1"/>
    <col min="3311" max="3311" width="9" style="49" customWidth="1"/>
    <col min="3312" max="3312" width="10.6640625" style="49" customWidth="1"/>
    <col min="3313" max="3313" width="16.33203125" style="49" bestFit="1" customWidth="1"/>
    <col min="3314" max="3314" width="13.6640625" style="49" customWidth="1"/>
    <col min="3315" max="3319" width="15.109375" style="49"/>
    <col min="3320" max="3320" width="16.33203125" style="49" bestFit="1" customWidth="1"/>
    <col min="3321" max="3323" width="15.109375" style="49"/>
    <col min="3324" max="3324" width="15.6640625" style="49" bestFit="1" customWidth="1"/>
    <col min="3325" max="3564" width="15.109375" style="49"/>
    <col min="3565" max="3565" width="13.88671875" style="49" customWidth="1"/>
    <col min="3566" max="3566" width="47.109375" style="49" bestFit="1" customWidth="1"/>
    <col min="3567" max="3567" width="9" style="49" customWidth="1"/>
    <col min="3568" max="3568" width="10.6640625" style="49" customWidth="1"/>
    <col min="3569" max="3569" width="16.33203125" style="49" bestFit="1" customWidth="1"/>
    <col min="3570" max="3570" width="13.6640625" style="49" customWidth="1"/>
    <col min="3571" max="3575" width="15.109375" style="49"/>
    <col min="3576" max="3576" width="16.33203125" style="49" bestFit="1" customWidth="1"/>
    <col min="3577" max="3579" width="15.109375" style="49"/>
    <col min="3580" max="3580" width="15.6640625" style="49" bestFit="1" customWidth="1"/>
    <col min="3581" max="3820" width="15.109375" style="49"/>
    <col min="3821" max="3821" width="13.88671875" style="49" customWidth="1"/>
    <col min="3822" max="3822" width="47.109375" style="49" bestFit="1" customWidth="1"/>
    <col min="3823" max="3823" width="9" style="49" customWidth="1"/>
    <col min="3824" max="3824" width="10.6640625" style="49" customWidth="1"/>
    <col min="3825" max="3825" width="16.33203125" style="49" bestFit="1" customWidth="1"/>
    <col min="3826" max="3826" width="13.6640625" style="49" customWidth="1"/>
    <col min="3827" max="3831" width="15.109375" style="49"/>
    <col min="3832" max="3832" width="16.33203125" style="49" bestFit="1" customWidth="1"/>
    <col min="3833" max="3835" width="15.109375" style="49"/>
    <col min="3836" max="3836" width="15.6640625" style="49" bestFit="1" customWidth="1"/>
    <col min="3837" max="4076" width="15.109375" style="49"/>
    <col min="4077" max="4077" width="13.88671875" style="49" customWidth="1"/>
    <col min="4078" max="4078" width="47.109375" style="49" bestFit="1" customWidth="1"/>
    <col min="4079" max="4079" width="9" style="49" customWidth="1"/>
    <col min="4080" max="4080" width="10.6640625" style="49" customWidth="1"/>
    <col min="4081" max="4081" width="16.33203125" style="49" bestFit="1" customWidth="1"/>
    <col min="4082" max="4082" width="13.6640625" style="49" customWidth="1"/>
    <col min="4083" max="4087" width="15.109375" style="49"/>
    <col min="4088" max="4088" width="16.33203125" style="49" bestFit="1" customWidth="1"/>
    <col min="4089" max="4091" width="15.109375" style="49"/>
    <col min="4092" max="4092" width="15.6640625" style="49" bestFit="1" customWidth="1"/>
    <col min="4093" max="4332" width="15.109375" style="49"/>
    <col min="4333" max="4333" width="13.88671875" style="49" customWidth="1"/>
    <col min="4334" max="4334" width="47.109375" style="49" bestFit="1" customWidth="1"/>
    <col min="4335" max="4335" width="9" style="49" customWidth="1"/>
    <col min="4336" max="4336" width="10.6640625" style="49" customWidth="1"/>
    <col min="4337" max="4337" width="16.33203125" style="49" bestFit="1" customWidth="1"/>
    <col min="4338" max="4338" width="13.6640625" style="49" customWidth="1"/>
    <col min="4339" max="4343" width="15.109375" style="49"/>
    <col min="4344" max="4344" width="16.33203125" style="49" bestFit="1" customWidth="1"/>
    <col min="4345" max="4347" width="15.109375" style="49"/>
    <col min="4348" max="4348" width="15.6640625" style="49" bestFit="1" customWidth="1"/>
    <col min="4349" max="4588" width="15.109375" style="49"/>
    <col min="4589" max="4589" width="13.88671875" style="49" customWidth="1"/>
    <col min="4590" max="4590" width="47.109375" style="49" bestFit="1" customWidth="1"/>
    <col min="4591" max="4591" width="9" style="49" customWidth="1"/>
    <col min="4592" max="4592" width="10.6640625" style="49" customWidth="1"/>
    <col min="4593" max="4593" width="16.33203125" style="49" bestFit="1" customWidth="1"/>
    <col min="4594" max="4594" width="13.6640625" style="49" customWidth="1"/>
    <col min="4595" max="4599" width="15.109375" style="49"/>
    <col min="4600" max="4600" width="16.33203125" style="49" bestFit="1" customWidth="1"/>
    <col min="4601" max="4603" width="15.109375" style="49"/>
    <col min="4604" max="4604" width="15.6640625" style="49" bestFit="1" customWidth="1"/>
    <col min="4605" max="4844" width="15.109375" style="49"/>
    <col min="4845" max="4845" width="13.88671875" style="49" customWidth="1"/>
    <col min="4846" max="4846" width="47.109375" style="49" bestFit="1" customWidth="1"/>
    <col min="4847" max="4847" width="9" style="49" customWidth="1"/>
    <col min="4848" max="4848" width="10.6640625" style="49" customWidth="1"/>
    <col min="4849" max="4849" width="16.33203125" style="49" bestFit="1" customWidth="1"/>
    <col min="4850" max="4850" width="13.6640625" style="49" customWidth="1"/>
    <col min="4851" max="4855" width="15.109375" style="49"/>
    <col min="4856" max="4856" width="16.33203125" style="49" bestFit="1" customWidth="1"/>
    <col min="4857" max="4859" width="15.109375" style="49"/>
    <col min="4860" max="4860" width="15.6640625" style="49" bestFit="1" customWidth="1"/>
    <col min="4861" max="5100" width="15.109375" style="49"/>
    <col min="5101" max="5101" width="13.88671875" style="49" customWidth="1"/>
    <col min="5102" max="5102" width="47.109375" style="49" bestFit="1" customWidth="1"/>
    <col min="5103" max="5103" width="9" style="49" customWidth="1"/>
    <col min="5104" max="5104" width="10.6640625" style="49" customWidth="1"/>
    <col min="5105" max="5105" width="16.33203125" style="49" bestFit="1" customWidth="1"/>
    <col min="5106" max="5106" width="13.6640625" style="49" customWidth="1"/>
    <col min="5107" max="5111" width="15.109375" style="49"/>
    <col min="5112" max="5112" width="16.33203125" style="49" bestFit="1" customWidth="1"/>
    <col min="5113" max="5115" width="15.109375" style="49"/>
    <col min="5116" max="5116" width="15.6640625" style="49" bestFit="1" customWidth="1"/>
    <col min="5117" max="5356" width="15.109375" style="49"/>
    <col min="5357" max="5357" width="13.88671875" style="49" customWidth="1"/>
    <col min="5358" max="5358" width="47.109375" style="49" bestFit="1" customWidth="1"/>
    <col min="5359" max="5359" width="9" style="49" customWidth="1"/>
    <col min="5360" max="5360" width="10.6640625" style="49" customWidth="1"/>
    <col min="5361" max="5361" width="16.33203125" style="49" bestFit="1" customWidth="1"/>
    <col min="5362" max="5362" width="13.6640625" style="49" customWidth="1"/>
    <col min="5363" max="5367" width="15.109375" style="49"/>
    <col min="5368" max="5368" width="16.33203125" style="49" bestFit="1" customWidth="1"/>
    <col min="5369" max="5371" width="15.109375" style="49"/>
    <col min="5372" max="5372" width="15.6640625" style="49" bestFit="1" customWidth="1"/>
    <col min="5373" max="5612" width="15.109375" style="49"/>
    <col min="5613" max="5613" width="13.88671875" style="49" customWidth="1"/>
    <col min="5614" max="5614" width="47.109375" style="49" bestFit="1" customWidth="1"/>
    <col min="5615" max="5615" width="9" style="49" customWidth="1"/>
    <col min="5616" max="5616" width="10.6640625" style="49" customWidth="1"/>
    <col min="5617" max="5617" width="16.33203125" style="49" bestFit="1" customWidth="1"/>
    <col min="5618" max="5618" width="13.6640625" style="49" customWidth="1"/>
    <col min="5619" max="5623" width="15.109375" style="49"/>
    <col min="5624" max="5624" width="16.33203125" style="49" bestFit="1" customWidth="1"/>
    <col min="5625" max="5627" width="15.109375" style="49"/>
    <col min="5628" max="5628" width="15.6640625" style="49" bestFit="1" customWidth="1"/>
    <col min="5629" max="5868" width="15.109375" style="49"/>
    <col min="5869" max="5869" width="13.88671875" style="49" customWidth="1"/>
    <col min="5870" max="5870" width="47.109375" style="49" bestFit="1" customWidth="1"/>
    <col min="5871" max="5871" width="9" style="49" customWidth="1"/>
    <col min="5872" max="5872" width="10.6640625" style="49" customWidth="1"/>
    <col min="5873" max="5873" width="16.33203125" style="49" bestFit="1" customWidth="1"/>
    <col min="5874" max="5874" width="13.6640625" style="49" customWidth="1"/>
    <col min="5875" max="5879" width="15.109375" style="49"/>
    <col min="5880" max="5880" width="16.33203125" style="49" bestFit="1" customWidth="1"/>
    <col min="5881" max="5883" width="15.109375" style="49"/>
    <col min="5884" max="5884" width="15.6640625" style="49" bestFit="1" customWidth="1"/>
    <col min="5885" max="6124" width="15.109375" style="49"/>
    <col min="6125" max="6125" width="13.88671875" style="49" customWidth="1"/>
    <col min="6126" max="6126" width="47.109375" style="49" bestFit="1" customWidth="1"/>
    <col min="6127" max="6127" width="9" style="49" customWidth="1"/>
    <col min="6128" max="6128" width="10.6640625" style="49" customWidth="1"/>
    <col min="6129" max="6129" width="16.33203125" style="49" bestFit="1" customWidth="1"/>
    <col min="6130" max="6130" width="13.6640625" style="49" customWidth="1"/>
    <col min="6131" max="6135" width="15.109375" style="49"/>
    <col min="6136" max="6136" width="16.33203125" style="49" bestFit="1" customWidth="1"/>
    <col min="6137" max="6139" width="15.109375" style="49"/>
    <col min="6140" max="6140" width="15.6640625" style="49" bestFit="1" customWidth="1"/>
    <col min="6141" max="6380" width="15.109375" style="49"/>
    <col min="6381" max="6381" width="13.88671875" style="49" customWidth="1"/>
    <col min="6382" max="6382" width="47.109375" style="49" bestFit="1" customWidth="1"/>
    <col min="6383" max="6383" width="9" style="49" customWidth="1"/>
    <col min="6384" max="6384" width="10.6640625" style="49" customWidth="1"/>
    <col min="6385" max="6385" width="16.33203125" style="49" bestFit="1" customWidth="1"/>
    <col min="6386" max="6386" width="13.6640625" style="49" customWidth="1"/>
    <col min="6387" max="6391" width="15.109375" style="49"/>
    <col min="6392" max="6392" width="16.33203125" style="49" bestFit="1" customWidth="1"/>
    <col min="6393" max="6395" width="15.109375" style="49"/>
    <col min="6396" max="6396" width="15.6640625" style="49" bestFit="1" customWidth="1"/>
    <col min="6397" max="6636" width="15.109375" style="49"/>
    <col min="6637" max="6637" width="13.88671875" style="49" customWidth="1"/>
    <col min="6638" max="6638" width="47.109375" style="49" bestFit="1" customWidth="1"/>
    <col min="6639" max="6639" width="9" style="49" customWidth="1"/>
    <col min="6640" max="6640" width="10.6640625" style="49" customWidth="1"/>
    <col min="6641" max="6641" width="16.33203125" style="49" bestFit="1" customWidth="1"/>
    <col min="6642" max="6642" width="13.6640625" style="49" customWidth="1"/>
    <col min="6643" max="6647" width="15.109375" style="49"/>
    <col min="6648" max="6648" width="16.33203125" style="49" bestFit="1" customWidth="1"/>
    <col min="6649" max="6651" width="15.109375" style="49"/>
    <col min="6652" max="6652" width="15.6640625" style="49" bestFit="1" customWidth="1"/>
    <col min="6653" max="6892" width="15.109375" style="49"/>
    <col min="6893" max="6893" width="13.88671875" style="49" customWidth="1"/>
    <col min="6894" max="6894" width="47.109375" style="49" bestFit="1" customWidth="1"/>
    <col min="6895" max="6895" width="9" style="49" customWidth="1"/>
    <col min="6896" max="6896" width="10.6640625" style="49" customWidth="1"/>
    <col min="6897" max="6897" width="16.33203125" style="49" bestFit="1" customWidth="1"/>
    <col min="6898" max="6898" width="13.6640625" style="49" customWidth="1"/>
    <col min="6899" max="6903" width="15.109375" style="49"/>
    <col min="6904" max="6904" width="16.33203125" style="49" bestFit="1" customWidth="1"/>
    <col min="6905" max="6907" width="15.109375" style="49"/>
    <col min="6908" max="6908" width="15.6640625" style="49" bestFit="1" customWidth="1"/>
    <col min="6909" max="7148" width="15.109375" style="49"/>
    <col min="7149" max="7149" width="13.88671875" style="49" customWidth="1"/>
    <col min="7150" max="7150" width="47.109375" style="49" bestFit="1" customWidth="1"/>
    <col min="7151" max="7151" width="9" style="49" customWidth="1"/>
    <col min="7152" max="7152" width="10.6640625" style="49" customWidth="1"/>
    <col min="7153" max="7153" width="16.33203125" style="49" bestFit="1" customWidth="1"/>
    <col min="7154" max="7154" width="13.6640625" style="49" customWidth="1"/>
    <col min="7155" max="7159" width="15.109375" style="49"/>
    <col min="7160" max="7160" width="16.33203125" style="49" bestFit="1" customWidth="1"/>
    <col min="7161" max="7163" width="15.109375" style="49"/>
    <col min="7164" max="7164" width="15.6640625" style="49" bestFit="1" customWidth="1"/>
    <col min="7165" max="7404" width="15.109375" style="49"/>
    <col min="7405" max="7405" width="13.88671875" style="49" customWidth="1"/>
    <col min="7406" max="7406" width="47.109375" style="49" bestFit="1" customWidth="1"/>
    <col min="7407" max="7407" width="9" style="49" customWidth="1"/>
    <col min="7408" max="7408" width="10.6640625" style="49" customWidth="1"/>
    <col min="7409" max="7409" width="16.33203125" style="49" bestFit="1" customWidth="1"/>
    <col min="7410" max="7410" width="13.6640625" style="49" customWidth="1"/>
    <col min="7411" max="7415" width="15.109375" style="49"/>
    <col min="7416" max="7416" width="16.33203125" style="49" bestFit="1" customWidth="1"/>
    <col min="7417" max="7419" width="15.109375" style="49"/>
    <col min="7420" max="7420" width="15.6640625" style="49" bestFit="1" customWidth="1"/>
    <col min="7421" max="7660" width="15.109375" style="49"/>
    <col min="7661" max="7661" width="13.88671875" style="49" customWidth="1"/>
    <col min="7662" max="7662" width="47.109375" style="49" bestFit="1" customWidth="1"/>
    <col min="7663" max="7663" width="9" style="49" customWidth="1"/>
    <col min="7664" max="7664" width="10.6640625" style="49" customWidth="1"/>
    <col min="7665" max="7665" width="16.33203125" style="49" bestFit="1" customWidth="1"/>
    <col min="7666" max="7666" width="13.6640625" style="49" customWidth="1"/>
    <col min="7667" max="7671" width="15.109375" style="49"/>
    <col min="7672" max="7672" width="16.33203125" style="49" bestFit="1" customWidth="1"/>
    <col min="7673" max="7675" width="15.109375" style="49"/>
    <col min="7676" max="7676" width="15.6640625" style="49" bestFit="1" customWidth="1"/>
    <col min="7677" max="7916" width="15.109375" style="49"/>
    <col min="7917" max="7917" width="13.88671875" style="49" customWidth="1"/>
    <col min="7918" max="7918" width="47.109375" style="49" bestFit="1" customWidth="1"/>
    <col min="7919" max="7919" width="9" style="49" customWidth="1"/>
    <col min="7920" max="7920" width="10.6640625" style="49" customWidth="1"/>
    <col min="7921" max="7921" width="16.33203125" style="49" bestFit="1" customWidth="1"/>
    <col min="7922" max="7922" width="13.6640625" style="49" customWidth="1"/>
    <col min="7923" max="7927" width="15.109375" style="49"/>
    <col min="7928" max="7928" width="16.33203125" style="49" bestFit="1" customWidth="1"/>
    <col min="7929" max="7931" width="15.109375" style="49"/>
    <col min="7932" max="7932" width="15.6640625" style="49" bestFit="1" customWidth="1"/>
    <col min="7933" max="8172" width="15.109375" style="49"/>
    <col min="8173" max="8173" width="13.88671875" style="49" customWidth="1"/>
    <col min="8174" max="8174" width="47.109375" style="49" bestFit="1" customWidth="1"/>
    <col min="8175" max="8175" width="9" style="49" customWidth="1"/>
    <col min="8176" max="8176" width="10.6640625" style="49" customWidth="1"/>
    <col min="8177" max="8177" width="16.33203125" style="49" bestFit="1" customWidth="1"/>
    <col min="8178" max="8178" width="13.6640625" style="49" customWidth="1"/>
    <col min="8179" max="8183" width="15.109375" style="49"/>
    <col min="8184" max="8184" width="16.33203125" style="49" bestFit="1" customWidth="1"/>
    <col min="8185" max="8187" width="15.109375" style="49"/>
    <col min="8188" max="8188" width="15.6640625" style="49" bestFit="1" customWidth="1"/>
    <col min="8189" max="8428" width="15.109375" style="49"/>
    <col min="8429" max="8429" width="13.88671875" style="49" customWidth="1"/>
    <col min="8430" max="8430" width="47.109375" style="49" bestFit="1" customWidth="1"/>
    <col min="8431" max="8431" width="9" style="49" customWidth="1"/>
    <col min="8432" max="8432" width="10.6640625" style="49" customWidth="1"/>
    <col min="8433" max="8433" width="16.33203125" style="49" bestFit="1" customWidth="1"/>
    <col min="8434" max="8434" width="13.6640625" style="49" customWidth="1"/>
    <col min="8435" max="8439" width="15.109375" style="49"/>
    <col min="8440" max="8440" width="16.33203125" style="49" bestFit="1" customWidth="1"/>
    <col min="8441" max="8443" width="15.109375" style="49"/>
    <col min="8444" max="8444" width="15.6640625" style="49" bestFit="1" customWidth="1"/>
    <col min="8445" max="8684" width="15.109375" style="49"/>
    <col min="8685" max="8685" width="13.88671875" style="49" customWidth="1"/>
    <col min="8686" max="8686" width="47.109375" style="49" bestFit="1" customWidth="1"/>
    <col min="8687" max="8687" width="9" style="49" customWidth="1"/>
    <col min="8688" max="8688" width="10.6640625" style="49" customWidth="1"/>
    <col min="8689" max="8689" width="16.33203125" style="49" bestFit="1" customWidth="1"/>
    <col min="8690" max="8690" width="13.6640625" style="49" customWidth="1"/>
    <col min="8691" max="8695" width="15.109375" style="49"/>
    <col min="8696" max="8696" width="16.33203125" style="49" bestFit="1" customWidth="1"/>
    <col min="8697" max="8699" width="15.109375" style="49"/>
    <col min="8700" max="8700" width="15.6640625" style="49" bestFit="1" customWidth="1"/>
    <col min="8701" max="8940" width="15.109375" style="49"/>
    <col min="8941" max="8941" width="13.88671875" style="49" customWidth="1"/>
    <col min="8942" max="8942" width="47.109375" style="49" bestFit="1" customWidth="1"/>
    <col min="8943" max="8943" width="9" style="49" customWidth="1"/>
    <col min="8944" max="8944" width="10.6640625" style="49" customWidth="1"/>
    <col min="8945" max="8945" width="16.33203125" style="49" bestFit="1" customWidth="1"/>
    <col min="8946" max="8946" width="13.6640625" style="49" customWidth="1"/>
    <col min="8947" max="8951" width="15.109375" style="49"/>
    <col min="8952" max="8952" width="16.33203125" style="49" bestFit="1" customWidth="1"/>
    <col min="8953" max="8955" width="15.109375" style="49"/>
    <col min="8956" max="8956" width="15.6640625" style="49" bestFit="1" customWidth="1"/>
    <col min="8957" max="9196" width="15.109375" style="49"/>
    <col min="9197" max="9197" width="13.88671875" style="49" customWidth="1"/>
    <col min="9198" max="9198" width="47.109375" style="49" bestFit="1" customWidth="1"/>
    <col min="9199" max="9199" width="9" style="49" customWidth="1"/>
    <col min="9200" max="9200" width="10.6640625" style="49" customWidth="1"/>
    <col min="9201" max="9201" width="16.33203125" style="49" bestFit="1" customWidth="1"/>
    <col min="9202" max="9202" width="13.6640625" style="49" customWidth="1"/>
    <col min="9203" max="9207" width="15.109375" style="49"/>
    <col min="9208" max="9208" width="16.33203125" style="49" bestFit="1" customWidth="1"/>
    <col min="9209" max="9211" width="15.109375" style="49"/>
    <col min="9212" max="9212" width="15.6640625" style="49" bestFit="1" customWidth="1"/>
    <col min="9213" max="9452" width="15.109375" style="49"/>
    <col min="9453" max="9453" width="13.88671875" style="49" customWidth="1"/>
    <col min="9454" max="9454" width="47.109375" style="49" bestFit="1" customWidth="1"/>
    <col min="9455" max="9455" width="9" style="49" customWidth="1"/>
    <col min="9456" max="9456" width="10.6640625" style="49" customWidth="1"/>
    <col min="9457" max="9457" width="16.33203125" style="49" bestFit="1" customWidth="1"/>
    <col min="9458" max="9458" width="13.6640625" style="49" customWidth="1"/>
    <col min="9459" max="9463" width="15.109375" style="49"/>
    <col min="9464" max="9464" width="16.33203125" style="49" bestFit="1" customWidth="1"/>
    <col min="9465" max="9467" width="15.109375" style="49"/>
    <col min="9468" max="9468" width="15.6640625" style="49" bestFit="1" customWidth="1"/>
    <col min="9469" max="9708" width="15.109375" style="49"/>
    <col min="9709" max="9709" width="13.88671875" style="49" customWidth="1"/>
    <col min="9710" max="9710" width="47.109375" style="49" bestFit="1" customWidth="1"/>
    <col min="9711" max="9711" width="9" style="49" customWidth="1"/>
    <col min="9712" max="9712" width="10.6640625" style="49" customWidth="1"/>
    <col min="9713" max="9713" width="16.33203125" style="49" bestFit="1" customWidth="1"/>
    <col min="9714" max="9714" width="13.6640625" style="49" customWidth="1"/>
    <col min="9715" max="9719" width="15.109375" style="49"/>
    <col min="9720" max="9720" width="16.33203125" style="49" bestFit="1" customWidth="1"/>
    <col min="9721" max="9723" width="15.109375" style="49"/>
    <col min="9724" max="9724" width="15.6640625" style="49" bestFit="1" customWidth="1"/>
    <col min="9725" max="9964" width="15.109375" style="49"/>
    <col min="9965" max="9965" width="13.88671875" style="49" customWidth="1"/>
    <col min="9966" max="9966" width="47.109375" style="49" bestFit="1" customWidth="1"/>
    <col min="9967" max="9967" width="9" style="49" customWidth="1"/>
    <col min="9968" max="9968" width="10.6640625" style="49" customWidth="1"/>
    <col min="9969" max="9969" width="16.33203125" style="49" bestFit="1" customWidth="1"/>
    <col min="9970" max="9970" width="13.6640625" style="49" customWidth="1"/>
    <col min="9971" max="9975" width="15.109375" style="49"/>
    <col min="9976" max="9976" width="16.33203125" style="49" bestFit="1" customWidth="1"/>
    <col min="9977" max="9979" width="15.109375" style="49"/>
    <col min="9980" max="9980" width="15.6640625" style="49" bestFit="1" customWidth="1"/>
    <col min="9981" max="10220" width="15.109375" style="49"/>
    <col min="10221" max="10221" width="13.88671875" style="49" customWidth="1"/>
    <col min="10222" max="10222" width="47.109375" style="49" bestFit="1" customWidth="1"/>
    <col min="10223" max="10223" width="9" style="49" customWidth="1"/>
    <col min="10224" max="10224" width="10.6640625" style="49" customWidth="1"/>
    <col min="10225" max="10225" width="16.33203125" style="49" bestFit="1" customWidth="1"/>
    <col min="10226" max="10226" width="13.6640625" style="49" customWidth="1"/>
    <col min="10227" max="10231" width="15.109375" style="49"/>
    <col min="10232" max="10232" width="16.33203125" style="49" bestFit="1" customWidth="1"/>
    <col min="10233" max="10235" width="15.109375" style="49"/>
    <col min="10236" max="10236" width="15.6640625" style="49" bestFit="1" customWidth="1"/>
    <col min="10237" max="10476" width="15.109375" style="49"/>
    <col min="10477" max="10477" width="13.88671875" style="49" customWidth="1"/>
    <col min="10478" max="10478" width="47.109375" style="49" bestFit="1" customWidth="1"/>
    <col min="10479" max="10479" width="9" style="49" customWidth="1"/>
    <col min="10480" max="10480" width="10.6640625" style="49" customWidth="1"/>
    <col min="10481" max="10481" width="16.33203125" style="49" bestFit="1" customWidth="1"/>
    <col min="10482" max="10482" width="13.6640625" style="49" customWidth="1"/>
    <col min="10483" max="10487" width="15.109375" style="49"/>
    <col min="10488" max="10488" width="16.33203125" style="49" bestFit="1" customWidth="1"/>
    <col min="10489" max="10491" width="15.109375" style="49"/>
    <col min="10492" max="10492" width="15.6640625" style="49" bestFit="1" customWidth="1"/>
    <col min="10493" max="10732" width="15.109375" style="49"/>
    <col min="10733" max="10733" width="13.88671875" style="49" customWidth="1"/>
    <col min="10734" max="10734" width="47.109375" style="49" bestFit="1" customWidth="1"/>
    <col min="10735" max="10735" width="9" style="49" customWidth="1"/>
    <col min="10736" max="10736" width="10.6640625" style="49" customWidth="1"/>
    <col min="10737" max="10737" width="16.33203125" style="49" bestFit="1" customWidth="1"/>
    <col min="10738" max="10738" width="13.6640625" style="49" customWidth="1"/>
    <col min="10739" max="10743" width="15.109375" style="49"/>
    <col min="10744" max="10744" width="16.33203125" style="49" bestFit="1" customWidth="1"/>
    <col min="10745" max="10747" width="15.109375" style="49"/>
    <col min="10748" max="10748" width="15.6640625" style="49" bestFit="1" customWidth="1"/>
    <col min="10749" max="10988" width="15.109375" style="49"/>
    <col min="10989" max="10989" width="13.88671875" style="49" customWidth="1"/>
    <col min="10990" max="10990" width="47.109375" style="49" bestFit="1" customWidth="1"/>
    <col min="10991" max="10991" width="9" style="49" customWidth="1"/>
    <col min="10992" max="10992" width="10.6640625" style="49" customWidth="1"/>
    <col min="10993" max="10993" width="16.33203125" style="49" bestFit="1" customWidth="1"/>
    <col min="10994" max="10994" width="13.6640625" style="49" customWidth="1"/>
    <col min="10995" max="10999" width="15.109375" style="49"/>
    <col min="11000" max="11000" width="16.33203125" style="49" bestFit="1" customWidth="1"/>
    <col min="11001" max="11003" width="15.109375" style="49"/>
    <col min="11004" max="11004" width="15.6640625" style="49" bestFit="1" customWidth="1"/>
    <col min="11005" max="11244" width="15.109375" style="49"/>
    <col min="11245" max="11245" width="13.88671875" style="49" customWidth="1"/>
    <col min="11246" max="11246" width="47.109375" style="49" bestFit="1" customWidth="1"/>
    <col min="11247" max="11247" width="9" style="49" customWidth="1"/>
    <col min="11248" max="11248" width="10.6640625" style="49" customWidth="1"/>
    <col min="11249" max="11249" width="16.33203125" style="49" bestFit="1" customWidth="1"/>
    <col min="11250" max="11250" width="13.6640625" style="49" customWidth="1"/>
    <col min="11251" max="11255" width="15.109375" style="49"/>
    <col min="11256" max="11256" width="16.33203125" style="49" bestFit="1" customWidth="1"/>
    <col min="11257" max="11259" width="15.109375" style="49"/>
    <col min="11260" max="11260" width="15.6640625" style="49" bestFit="1" customWidth="1"/>
    <col min="11261" max="11500" width="15.109375" style="49"/>
    <col min="11501" max="11501" width="13.88671875" style="49" customWidth="1"/>
    <col min="11502" max="11502" width="47.109375" style="49" bestFit="1" customWidth="1"/>
    <col min="11503" max="11503" width="9" style="49" customWidth="1"/>
    <col min="11504" max="11504" width="10.6640625" style="49" customWidth="1"/>
    <col min="11505" max="11505" width="16.33203125" style="49" bestFit="1" customWidth="1"/>
    <col min="11506" max="11506" width="13.6640625" style="49" customWidth="1"/>
    <col min="11507" max="11511" width="15.109375" style="49"/>
    <col min="11512" max="11512" width="16.33203125" style="49" bestFit="1" customWidth="1"/>
    <col min="11513" max="11515" width="15.109375" style="49"/>
    <col min="11516" max="11516" width="15.6640625" style="49" bestFit="1" customWidth="1"/>
    <col min="11517" max="11756" width="15.109375" style="49"/>
    <col min="11757" max="11757" width="13.88671875" style="49" customWidth="1"/>
    <col min="11758" max="11758" width="47.109375" style="49" bestFit="1" customWidth="1"/>
    <col min="11759" max="11759" width="9" style="49" customWidth="1"/>
    <col min="11760" max="11760" width="10.6640625" style="49" customWidth="1"/>
    <col min="11761" max="11761" width="16.33203125" style="49" bestFit="1" customWidth="1"/>
    <col min="11762" max="11762" width="13.6640625" style="49" customWidth="1"/>
    <col min="11763" max="11767" width="15.109375" style="49"/>
    <col min="11768" max="11768" width="16.33203125" style="49" bestFit="1" customWidth="1"/>
    <col min="11769" max="11771" width="15.109375" style="49"/>
    <col min="11772" max="11772" width="15.6640625" style="49" bestFit="1" customWidth="1"/>
    <col min="11773" max="12012" width="15.109375" style="49"/>
    <col min="12013" max="12013" width="13.88671875" style="49" customWidth="1"/>
    <col min="12014" max="12014" width="47.109375" style="49" bestFit="1" customWidth="1"/>
    <col min="12015" max="12015" width="9" style="49" customWidth="1"/>
    <col min="12016" max="12016" width="10.6640625" style="49" customWidth="1"/>
    <col min="12017" max="12017" width="16.33203125" style="49" bestFit="1" customWidth="1"/>
    <col min="12018" max="12018" width="13.6640625" style="49" customWidth="1"/>
    <col min="12019" max="12023" width="15.109375" style="49"/>
    <col min="12024" max="12024" width="16.33203125" style="49" bestFit="1" customWidth="1"/>
    <col min="12025" max="12027" width="15.109375" style="49"/>
    <col min="12028" max="12028" width="15.6640625" style="49" bestFit="1" customWidth="1"/>
    <col min="12029" max="12268" width="15.109375" style="49"/>
    <col min="12269" max="12269" width="13.88671875" style="49" customWidth="1"/>
    <col min="12270" max="12270" width="47.109375" style="49" bestFit="1" customWidth="1"/>
    <col min="12271" max="12271" width="9" style="49" customWidth="1"/>
    <col min="12272" max="12272" width="10.6640625" style="49" customWidth="1"/>
    <col min="12273" max="12273" width="16.33203125" style="49" bestFit="1" customWidth="1"/>
    <col min="12274" max="12274" width="13.6640625" style="49" customWidth="1"/>
    <col min="12275" max="12279" width="15.109375" style="49"/>
    <col min="12280" max="12280" width="16.33203125" style="49" bestFit="1" customWidth="1"/>
    <col min="12281" max="12283" width="15.109375" style="49"/>
    <col min="12284" max="12284" width="15.6640625" style="49" bestFit="1" customWidth="1"/>
    <col min="12285" max="12524" width="15.109375" style="49"/>
    <col min="12525" max="12525" width="13.88671875" style="49" customWidth="1"/>
    <col min="12526" max="12526" width="47.109375" style="49" bestFit="1" customWidth="1"/>
    <col min="12527" max="12527" width="9" style="49" customWidth="1"/>
    <col min="12528" max="12528" width="10.6640625" style="49" customWidth="1"/>
    <col min="12529" max="12529" width="16.33203125" style="49" bestFit="1" customWidth="1"/>
    <col min="12530" max="12530" width="13.6640625" style="49" customWidth="1"/>
    <col min="12531" max="12535" width="15.109375" style="49"/>
    <col min="12536" max="12536" width="16.33203125" style="49" bestFit="1" customWidth="1"/>
    <col min="12537" max="12539" width="15.109375" style="49"/>
    <col min="12540" max="12540" width="15.6640625" style="49" bestFit="1" customWidth="1"/>
    <col min="12541" max="12780" width="15.109375" style="49"/>
    <col min="12781" max="12781" width="13.88671875" style="49" customWidth="1"/>
    <col min="12782" max="12782" width="47.109375" style="49" bestFit="1" customWidth="1"/>
    <col min="12783" max="12783" width="9" style="49" customWidth="1"/>
    <col min="12784" max="12784" width="10.6640625" style="49" customWidth="1"/>
    <col min="12785" max="12785" width="16.33203125" style="49" bestFit="1" customWidth="1"/>
    <col min="12786" max="12786" width="13.6640625" style="49" customWidth="1"/>
    <col min="12787" max="12791" width="15.109375" style="49"/>
    <col min="12792" max="12792" width="16.33203125" style="49" bestFit="1" customWidth="1"/>
    <col min="12793" max="12795" width="15.109375" style="49"/>
    <col min="12796" max="12796" width="15.6640625" style="49" bestFit="1" customWidth="1"/>
    <col min="12797" max="13036" width="15.109375" style="49"/>
    <col min="13037" max="13037" width="13.88671875" style="49" customWidth="1"/>
    <col min="13038" max="13038" width="47.109375" style="49" bestFit="1" customWidth="1"/>
    <col min="13039" max="13039" width="9" style="49" customWidth="1"/>
    <col min="13040" max="13040" width="10.6640625" style="49" customWidth="1"/>
    <col min="13041" max="13041" width="16.33203125" style="49" bestFit="1" customWidth="1"/>
    <col min="13042" max="13042" width="13.6640625" style="49" customWidth="1"/>
    <col min="13043" max="13047" width="15.109375" style="49"/>
    <col min="13048" max="13048" width="16.33203125" style="49" bestFit="1" customWidth="1"/>
    <col min="13049" max="13051" width="15.109375" style="49"/>
    <col min="13052" max="13052" width="15.6640625" style="49" bestFit="1" customWidth="1"/>
    <col min="13053" max="13292" width="15.109375" style="49"/>
    <col min="13293" max="13293" width="13.88671875" style="49" customWidth="1"/>
    <col min="13294" max="13294" width="47.109375" style="49" bestFit="1" customWidth="1"/>
    <col min="13295" max="13295" width="9" style="49" customWidth="1"/>
    <col min="13296" max="13296" width="10.6640625" style="49" customWidth="1"/>
    <col min="13297" max="13297" width="16.33203125" style="49" bestFit="1" customWidth="1"/>
    <col min="13298" max="13298" width="13.6640625" style="49" customWidth="1"/>
    <col min="13299" max="13303" width="15.109375" style="49"/>
    <col min="13304" max="13304" width="16.33203125" style="49" bestFit="1" customWidth="1"/>
    <col min="13305" max="13307" width="15.109375" style="49"/>
    <col min="13308" max="13308" width="15.6640625" style="49" bestFit="1" customWidth="1"/>
    <col min="13309" max="13548" width="15.109375" style="49"/>
    <col min="13549" max="13549" width="13.88671875" style="49" customWidth="1"/>
    <col min="13550" max="13550" width="47.109375" style="49" bestFit="1" customWidth="1"/>
    <col min="13551" max="13551" width="9" style="49" customWidth="1"/>
    <col min="13552" max="13552" width="10.6640625" style="49" customWidth="1"/>
    <col min="13553" max="13553" width="16.33203125" style="49" bestFit="1" customWidth="1"/>
    <col min="13554" max="13554" width="13.6640625" style="49" customWidth="1"/>
    <col min="13555" max="13559" width="15.109375" style="49"/>
    <col min="13560" max="13560" width="16.33203125" style="49" bestFit="1" customWidth="1"/>
    <col min="13561" max="13563" width="15.109375" style="49"/>
    <col min="13564" max="13564" width="15.6640625" style="49" bestFit="1" customWidth="1"/>
    <col min="13565" max="13804" width="15.109375" style="49"/>
    <col min="13805" max="13805" width="13.88671875" style="49" customWidth="1"/>
    <col min="13806" max="13806" width="47.109375" style="49" bestFit="1" customWidth="1"/>
    <col min="13807" max="13807" width="9" style="49" customWidth="1"/>
    <col min="13808" max="13808" width="10.6640625" style="49" customWidth="1"/>
    <col min="13809" max="13809" width="16.33203125" style="49" bestFit="1" customWidth="1"/>
    <col min="13810" max="13810" width="13.6640625" style="49" customWidth="1"/>
    <col min="13811" max="13815" width="15.109375" style="49"/>
    <col min="13816" max="13816" width="16.33203125" style="49" bestFit="1" customWidth="1"/>
    <col min="13817" max="13819" width="15.109375" style="49"/>
    <col min="13820" max="13820" width="15.6640625" style="49" bestFit="1" customWidth="1"/>
    <col min="13821" max="14060" width="15.109375" style="49"/>
    <col min="14061" max="14061" width="13.88671875" style="49" customWidth="1"/>
    <col min="14062" max="14062" width="47.109375" style="49" bestFit="1" customWidth="1"/>
    <col min="14063" max="14063" width="9" style="49" customWidth="1"/>
    <col min="14064" max="14064" width="10.6640625" style="49" customWidth="1"/>
    <col min="14065" max="14065" width="16.33203125" style="49" bestFit="1" customWidth="1"/>
    <col min="14066" max="14066" width="13.6640625" style="49" customWidth="1"/>
    <col min="14067" max="14071" width="15.109375" style="49"/>
    <col min="14072" max="14072" width="16.33203125" style="49" bestFit="1" customWidth="1"/>
    <col min="14073" max="14075" width="15.109375" style="49"/>
    <col min="14076" max="14076" width="15.6640625" style="49" bestFit="1" customWidth="1"/>
    <col min="14077" max="14316" width="15.109375" style="49"/>
    <col min="14317" max="14317" width="13.88671875" style="49" customWidth="1"/>
    <col min="14318" max="14318" width="47.109375" style="49" bestFit="1" customWidth="1"/>
    <col min="14319" max="14319" width="9" style="49" customWidth="1"/>
    <col min="14320" max="14320" width="10.6640625" style="49" customWidth="1"/>
    <col min="14321" max="14321" width="16.33203125" style="49" bestFit="1" customWidth="1"/>
    <col min="14322" max="14322" width="13.6640625" style="49" customWidth="1"/>
    <col min="14323" max="14327" width="15.109375" style="49"/>
    <col min="14328" max="14328" width="16.33203125" style="49" bestFit="1" customWidth="1"/>
    <col min="14329" max="14331" width="15.109375" style="49"/>
    <col min="14332" max="14332" width="15.6640625" style="49" bestFit="1" customWidth="1"/>
    <col min="14333" max="14572" width="15.109375" style="49"/>
    <col min="14573" max="14573" width="13.88671875" style="49" customWidth="1"/>
    <col min="14574" max="14574" width="47.109375" style="49" bestFit="1" customWidth="1"/>
    <col min="14575" max="14575" width="9" style="49" customWidth="1"/>
    <col min="14576" max="14576" width="10.6640625" style="49" customWidth="1"/>
    <col min="14577" max="14577" width="16.33203125" style="49" bestFit="1" customWidth="1"/>
    <col min="14578" max="14578" width="13.6640625" style="49" customWidth="1"/>
    <col min="14579" max="14583" width="15.109375" style="49"/>
    <col min="14584" max="14584" width="16.33203125" style="49" bestFit="1" customWidth="1"/>
    <col min="14585" max="14587" width="15.109375" style="49"/>
    <col min="14588" max="14588" width="15.6640625" style="49" bestFit="1" customWidth="1"/>
    <col min="14589" max="14828" width="15.109375" style="49"/>
    <col min="14829" max="14829" width="13.88671875" style="49" customWidth="1"/>
    <col min="14830" max="14830" width="47.109375" style="49" bestFit="1" customWidth="1"/>
    <col min="14831" max="14831" width="9" style="49" customWidth="1"/>
    <col min="14832" max="14832" width="10.6640625" style="49" customWidth="1"/>
    <col min="14833" max="14833" width="16.33203125" style="49" bestFit="1" customWidth="1"/>
    <col min="14834" max="14834" width="13.6640625" style="49" customWidth="1"/>
    <col min="14835" max="14839" width="15.109375" style="49"/>
    <col min="14840" max="14840" width="16.33203125" style="49" bestFit="1" customWidth="1"/>
    <col min="14841" max="14843" width="15.109375" style="49"/>
    <col min="14844" max="14844" width="15.6640625" style="49" bestFit="1" customWidth="1"/>
    <col min="14845" max="15084" width="15.109375" style="49"/>
    <col min="15085" max="15085" width="13.88671875" style="49" customWidth="1"/>
    <col min="15086" max="15086" width="47.109375" style="49" bestFit="1" customWidth="1"/>
    <col min="15087" max="15087" width="9" style="49" customWidth="1"/>
    <col min="15088" max="15088" width="10.6640625" style="49" customWidth="1"/>
    <col min="15089" max="15089" width="16.33203125" style="49" bestFit="1" customWidth="1"/>
    <col min="15090" max="15090" width="13.6640625" style="49" customWidth="1"/>
    <col min="15091" max="15095" width="15.109375" style="49"/>
    <col min="15096" max="15096" width="16.33203125" style="49" bestFit="1" customWidth="1"/>
    <col min="15097" max="15099" width="15.109375" style="49"/>
    <col min="15100" max="15100" width="15.6640625" style="49" bestFit="1" customWidth="1"/>
    <col min="15101" max="15340" width="15.109375" style="49"/>
    <col min="15341" max="15341" width="13.88671875" style="49" customWidth="1"/>
    <col min="15342" max="15342" width="47.109375" style="49" bestFit="1" customWidth="1"/>
    <col min="15343" max="15343" width="9" style="49" customWidth="1"/>
    <col min="15344" max="15344" width="10.6640625" style="49" customWidth="1"/>
    <col min="15345" max="15345" width="16.33203125" style="49" bestFit="1" customWidth="1"/>
    <col min="15346" max="15346" width="13.6640625" style="49" customWidth="1"/>
    <col min="15347" max="15351" width="15.109375" style="49"/>
    <col min="15352" max="15352" width="16.33203125" style="49" bestFit="1" customWidth="1"/>
    <col min="15353" max="15355" width="15.109375" style="49"/>
    <col min="15356" max="15356" width="15.6640625" style="49" bestFit="1" customWidth="1"/>
    <col min="15357" max="15596" width="15.109375" style="49"/>
    <col min="15597" max="15597" width="13.88671875" style="49" customWidth="1"/>
    <col min="15598" max="15598" width="47.109375" style="49" bestFit="1" customWidth="1"/>
    <col min="15599" max="15599" width="9" style="49" customWidth="1"/>
    <col min="15600" max="15600" width="10.6640625" style="49" customWidth="1"/>
    <col min="15601" max="15601" width="16.33203125" style="49" bestFit="1" customWidth="1"/>
    <col min="15602" max="15602" width="13.6640625" style="49" customWidth="1"/>
    <col min="15603" max="15607" width="15.109375" style="49"/>
    <col min="15608" max="15608" width="16.33203125" style="49" bestFit="1" customWidth="1"/>
    <col min="15609" max="15611" width="15.109375" style="49"/>
    <col min="15612" max="15612" width="15.6640625" style="49" bestFit="1" customWidth="1"/>
    <col min="15613" max="15852" width="15.109375" style="49"/>
    <col min="15853" max="15853" width="13.88671875" style="49" customWidth="1"/>
    <col min="15854" max="15854" width="47.109375" style="49" bestFit="1" customWidth="1"/>
    <col min="15855" max="15855" width="9" style="49" customWidth="1"/>
    <col min="15856" max="15856" width="10.6640625" style="49" customWidth="1"/>
    <col min="15857" max="15857" width="16.33203125" style="49" bestFit="1" customWidth="1"/>
    <col min="15858" max="15858" width="13.6640625" style="49" customWidth="1"/>
    <col min="15859" max="15863" width="15.109375" style="49"/>
    <col min="15864" max="15864" width="16.33203125" style="49" bestFit="1" customWidth="1"/>
    <col min="15865" max="15867" width="15.109375" style="49"/>
    <col min="15868" max="15868" width="15.6640625" style="49" bestFit="1" customWidth="1"/>
    <col min="15869" max="16108" width="15.109375" style="49"/>
    <col min="16109" max="16109" width="13.88671875" style="49" customWidth="1"/>
    <col min="16110" max="16110" width="47.109375" style="49" bestFit="1" customWidth="1"/>
    <col min="16111" max="16111" width="9" style="49" customWidth="1"/>
    <col min="16112" max="16112" width="10.6640625" style="49" customWidth="1"/>
    <col min="16113" max="16113" width="16.33203125" style="49" bestFit="1" customWidth="1"/>
    <col min="16114" max="16114" width="13.6640625" style="49" customWidth="1"/>
    <col min="16115" max="16119" width="15.109375" style="49"/>
    <col min="16120" max="16120" width="16.33203125" style="49" bestFit="1" customWidth="1"/>
    <col min="16121" max="16123" width="15.109375" style="49"/>
    <col min="16124" max="16124" width="15.6640625" style="49" bestFit="1" customWidth="1"/>
    <col min="16125" max="16384" width="15.109375" style="49"/>
  </cols>
  <sheetData>
    <row r="1" spans="1:15" customFormat="1" ht="10.199999999999999" customHeight="1" x14ac:dyDescent="0.3">
      <c r="A1" s="220"/>
      <c r="B1" s="220"/>
      <c r="C1" s="221" t="s">
        <v>254</v>
      </c>
      <c r="D1" s="221"/>
      <c r="E1" s="222" t="s">
        <v>213</v>
      </c>
      <c r="F1" s="222"/>
    </row>
    <row r="2" spans="1:15" s="43" customFormat="1" ht="13.2" customHeight="1" x14ac:dyDescent="0.3">
      <c r="A2" s="220"/>
      <c r="B2" s="220"/>
      <c r="C2" s="221"/>
      <c r="D2" s="221"/>
      <c r="E2" s="223" t="s">
        <v>214</v>
      </c>
      <c r="F2" s="223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2" customHeight="1" x14ac:dyDescent="0.3">
      <c r="A3" s="220"/>
      <c r="B3" s="220"/>
      <c r="C3" s="224" t="s">
        <v>215</v>
      </c>
      <c r="D3" s="224"/>
      <c r="E3" s="223" t="s">
        <v>216</v>
      </c>
      <c r="F3" s="223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3">
      <c r="A4" s="220"/>
      <c r="B4" s="220"/>
      <c r="C4" s="224"/>
      <c r="D4" s="224"/>
      <c r="E4" s="225" t="s">
        <v>247</v>
      </c>
      <c r="F4" s="225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3.2" x14ac:dyDescent="0.3">
      <c r="C5" s="167"/>
      <c r="D5" s="167"/>
      <c r="E5" s="167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3.2" x14ac:dyDescent="0.3">
      <c r="A6" s="93" t="s">
        <v>218</v>
      </c>
      <c r="C6" s="94" t="str">
        <f>Resumen!D11</f>
        <v>Entrega de las Defensas Ribereñas  de los Ríos Chicama y Virú</v>
      </c>
      <c r="D6" s="95"/>
      <c r="E6" s="145"/>
      <c r="F6" s="83"/>
      <c r="G6" s="83"/>
    </row>
    <row r="7" spans="1:15" s="43" customFormat="1" ht="13.2" x14ac:dyDescent="0.3">
      <c r="A7" s="93" t="s">
        <v>219</v>
      </c>
      <c r="C7" s="94" t="str">
        <f>Resumen!D15</f>
        <v>Defensa Ribereña del río Chicama</v>
      </c>
      <c r="D7" s="95"/>
      <c r="E7" s="145"/>
      <c r="F7" s="83"/>
      <c r="G7" s="83"/>
    </row>
    <row r="8" spans="1:15" s="44" customFormat="1" ht="15" customHeight="1" x14ac:dyDescent="0.25">
      <c r="A8" s="132" t="s">
        <v>309</v>
      </c>
      <c r="C8" s="94"/>
      <c r="D8" s="133"/>
      <c r="E8" s="146"/>
      <c r="F8" s="134"/>
    </row>
    <row r="9" spans="1:15" s="45" customFormat="1" ht="13.2" customHeight="1" x14ac:dyDescent="0.3">
      <c r="A9" s="226" t="s">
        <v>310</v>
      </c>
      <c r="B9" s="226"/>
      <c r="C9" s="135" t="str">
        <f>'Costo Directo'!C9:C10</f>
        <v>Subcontratación del servicio de ambulancia - río Chicama</v>
      </c>
      <c r="D9" s="96"/>
      <c r="E9" s="147"/>
    </row>
    <row r="10" spans="1:15" s="45" customFormat="1" ht="15" customHeight="1" x14ac:dyDescent="0.3">
      <c r="A10" s="226"/>
      <c r="B10" s="226"/>
      <c r="C10" s="135"/>
      <c r="E10" s="148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4.4" x14ac:dyDescent="0.3">
      <c r="A11" s="93" t="s">
        <v>241</v>
      </c>
      <c r="B11" s="97" t="s">
        <v>311</v>
      </c>
      <c r="C11" s="92"/>
      <c r="D11" s="92"/>
      <c r="E11" s="149"/>
    </row>
    <row r="12" spans="1:15" customFormat="1" ht="14.4" x14ac:dyDescent="0.3">
      <c r="A12" s="93"/>
      <c r="B12" s="97"/>
      <c r="C12" s="227" t="s">
        <v>312</v>
      </c>
      <c r="D12" s="227"/>
      <c r="E12" s="227"/>
    </row>
    <row r="13" spans="1:15" x14ac:dyDescent="0.2">
      <c r="A13" s="50"/>
      <c r="B13" s="50"/>
      <c r="C13" s="50"/>
      <c r="D13" s="50"/>
      <c r="E13" s="150"/>
    </row>
    <row r="14" spans="1:15" s="62" customFormat="1" ht="12" x14ac:dyDescent="0.3">
      <c r="A14" s="58"/>
      <c r="B14" s="58"/>
      <c r="C14" s="57"/>
      <c r="D14" s="58"/>
      <c r="E14" s="151" t="s">
        <v>248</v>
      </c>
      <c r="F14" s="60">
        <f>+'[16]Costo Directo'!H21</f>
        <v>0</v>
      </c>
      <c r="G14" s="61"/>
    </row>
    <row r="15" spans="1:15" s="65" customFormat="1" ht="12" x14ac:dyDescent="0.25">
      <c r="A15" s="64"/>
      <c r="B15" s="64"/>
      <c r="C15" s="64"/>
      <c r="D15" s="64"/>
      <c r="E15" s="152"/>
    </row>
    <row r="16" spans="1:15" s="62" customFormat="1" ht="14.7" customHeight="1" x14ac:dyDescent="0.3">
      <c r="A16" s="59" t="s">
        <v>242</v>
      </c>
      <c r="B16" s="228" t="s">
        <v>243</v>
      </c>
      <c r="C16" s="229"/>
      <c r="D16" s="72" t="s">
        <v>265</v>
      </c>
      <c r="E16" s="153" t="s">
        <v>250</v>
      </c>
      <c r="F16" s="72" t="s">
        <v>251</v>
      </c>
    </row>
    <row r="17" spans="1:9" s="62" customFormat="1" ht="14.7" customHeight="1" x14ac:dyDescent="0.3">
      <c r="A17" s="136">
        <v>1</v>
      </c>
      <c r="B17" s="213" t="s">
        <v>313</v>
      </c>
      <c r="C17" s="213"/>
      <c r="D17" s="72"/>
      <c r="E17" s="153"/>
      <c r="F17" s="72"/>
    </row>
    <row r="18" spans="1:9" s="62" customFormat="1" ht="14.7" customHeight="1" x14ac:dyDescent="0.3">
      <c r="A18" s="66">
        <v>1.1000000000000001</v>
      </c>
      <c r="B18" s="218" t="s">
        <v>249</v>
      </c>
      <c r="C18" s="219" t="s">
        <v>249</v>
      </c>
      <c r="D18" s="137">
        <v>12</v>
      </c>
      <c r="E18" s="144">
        <v>985</v>
      </c>
      <c r="F18" s="138">
        <f>+D18*E18</f>
        <v>11820</v>
      </c>
    </row>
    <row r="19" spans="1:9" s="67" customFormat="1" ht="14.7" customHeight="1" x14ac:dyDescent="0.3">
      <c r="A19" s="66">
        <v>1.2</v>
      </c>
      <c r="B19" s="218" t="s">
        <v>314</v>
      </c>
      <c r="C19" s="219" t="s">
        <v>314</v>
      </c>
      <c r="D19" s="137">
        <v>12</v>
      </c>
      <c r="E19" s="163">
        <v>181.13</v>
      </c>
      <c r="F19" s="138">
        <f>+D19*E19</f>
        <v>2173.56</v>
      </c>
      <c r="I19" s="69"/>
    </row>
    <row r="20" spans="1:9" s="67" customFormat="1" ht="14.7" customHeight="1" x14ac:dyDescent="0.3">
      <c r="A20" s="66">
        <v>1.3</v>
      </c>
      <c r="B20" s="214" t="s">
        <v>259</v>
      </c>
      <c r="C20" s="215"/>
      <c r="D20" s="137">
        <v>12</v>
      </c>
      <c r="E20" s="144">
        <v>380</v>
      </c>
      <c r="F20" s="138">
        <f>+D20*E20</f>
        <v>4560</v>
      </c>
      <c r="I20" s="69"/>
    </row>
    <row r="21" spans="1:9" s="67" customFormat="1" ht="14.7" customHeight="1" x14ac:dyDescent="0.3">
      <c r="A21" s="66">
        <v>1.4</v>
      </c>
      <c r="B21" s="214" t="s">
        <v>260</v>
      </c>
      <c r="C21" s="215"/>
      <c r="D21" s="137">
        <v>12</v>
      </c>
      <c r="E21" s="144">
        <f>'[14]POLIZAS, SCTR PENSIÓN Y SALUD'!$C$5</f>
        <v>118</v>
      </c>
      <c r="F21" s="138">
        <f>+D21*E21</f>
        <v>1416</v>
      </c>
      <c r="I21" s="69"/>
    </row>
    <row r="22" spans="1:9" s="67" customFormat="1" ht="14.7" customHeight="1" x14ac:dyDescent="0.3">
      <c r="A22" s="66">
        <v>1.5</v>
      </c>
      <c r="B22" s="214" t="s">
        <v>299</v>
      </c>
      <c r="C22" s="215"/>
      <c r="D22" s="137">
        <v>12</v>
      </c>
      <c r="E22" s="144">
        <v>302</v>
      </c>
      <c r="F22" s="138">
        <f>+D22*E22</f>
        <v>3624</v>
      </c>
      <c r="I22" s="69"/>
    </row>
    <row r="23" spans="1:9" s="67" customFormat="1" ht="14.7" customHeight="1" x14ac:dyDescent="0.3">
      <c r="A23" s="136">
        <v>2</v>
      </c>
      <c r="B23" s="213" t="s">
        <v>269</v>
      </c>
      <c r="C23" s="213"/>
      <c r="D23" s="72"/>
      <c r="E23" s="153"/>
      <c r="F23" s="72"/>
      <c r="I23" s="69"/>
    </row>
    <row r="24" spans="1:9" s="67" customFormat="1" ht="14.7" customHeight="1" x14ac:dyDescent="0.3">
      <c r="A24" s="66">
        <v>2.1</v>
      </c>
      <c r="B24" s="214" t="s">
        <v>270</v>
      </c>
      <c r="C24" s="215" t="s">
        <v>302</v>
      </c>
      <c r="D24" s="137">
        <v>12</v>
      </c>
      <c r="E24" s="144">
        <v>36</v>
      </c>
      <c r="F24" s="138">
        <f t="shared" ref="F24:F29" si="0">+D24*E24</f>
        <v>432</v>
      </c>
      <c r="I24" s="69"/>
    </row>
    <row r="25" spans="1:9" s="67" customFormat="1" ht="14.7" customHeight="1" x14ac:dyDescent="0.3">
      <c r="A25" s="66">
        <v>2.2000000000000002</v>
      </c>
      <c r="B25" s="214" t="s">
        <v>271</v>
      </c>
      <c r="C25" s="215" t="s">
        <v>302</v>
      </c>
      <c r="D25" s="137">
        <v>12</v>
      </c>
      <c r="E25" s="144">
        <v>32</v>
      </c>
      <c r="F25" s="138">
        <f t="shared" si="0"/>
        <v>384</v>
      </c>
      <c r="I25" s="69"/>
    </row>
    <row r="26" spans="1:9" s="67" customFormat="1" ht="14.7" customHeight="1" x14ac:dyDescent="0.3">
      <c r="A26" s="66">
        <v>2.2999999999999998</v>
      </c>
      <c r="B26" s="214" t="s">
        <v>272</v>
      </c>
      <c r="C26" s="215" t="s">
        <v>302</v>
      </c>
      <c r="D26" s="137">
        <v>12</v>
      </c>
      <c r="E26" s="144">
        <v>42</v>
      </c>
      <c r="F26" s="138">
        <f t="shared" si="0"/>
        <v>504</v>
      </c>
      <c r="I26" s="69"/>
    </row>
    <row r="27" spans="1:9" s="67" customFormat="1" ht="14.7" customHeight="1" x14ac:dyDescent="0.3">
      <c r="A27" s="66">
        <v>2.4</v>
      </c>
      <c r="B27" s="214" t="s">
        <v>273</v>
      </c>
      <c r="C27" s="215" t="s">
        <v>302</v>
      </c>
      <c r="D27" s="137">
        <v>12</v>
      </c>
      <c r="E27" s="144">
        <v>36</v>
      </c>
      <c r="F27" s="138">
        <f t="shared" si="0"/>
        <v>432</v>
      </c>
      <c r="I27" s="69"/>
    </row>
    <row r="28" spans="1:9" s="67" customFormat="1" ht="14.7" customHeight="1" x14ac:dyDescent="0.3">
      <c r="A28" s="66">
        <v>2.5</v>
      </c>
      <c r="B28" s="214" t="s">
        <v>274</v>
      </c>
      <c r="C28" s="215" t="s">
        <v>302</v>
      </c>
      <c r="D28" s="137">
        <v>12</v>
      </c>
      <c r="E28" s="144">
        <v>32</v>
      </c>
      <c r="F28" s="138">
        <f t="shared" si="0"/>
        <v>384</v>
      </c>
      <c r="I28" s="69"/>
    </row>
    <row r="29" spans="1:9" s="67" customFormat="1" ht="14.7" customHeight="1" x14ac:dyDescent="0.3">
      <c r="A29" s="66">
        <v>2.6</v>
      </c>
      <c r="B29" s="214" t="s">
        <v>275</v>
      </c>
      <c r="C29" s="215" t="s">
        <v>302</v>
      </c>
      <c r="D29" s="137">
        <v>12</v>
      </c>
      <c r="E29" s="144">
        <v>32</v>
      </c>
      <c r="F29" s="138">
        <f t="shared" si="0"/>
        <v>384</v>
      </c>
      <c r="I29" s="69"/>
    </row>
    <row r="30" spans="1:9" s="67" customFormat="1" ht="14.7" customHeight="1" x14ac:dyDescent="0.3">
      <c r="A30" s="136">
        <v>3</v>
      </c>
      <c r="B30" s="213" t="s">
        <v>276</v>
      </c>
      <c r="C30" s="213"/>
      <c r="D30" s="72"/>
      <c r="E30" s="153"/>
      <c r="F30" s="72"/>
      <c r="I30" s="69"/>
    </row>
    <row r="31" spans="1:9" s="67" customFormat="1" ht="14.7" customHeight="1" x14ac:dyDescent="0.3">
      <c r="A31" s="66">
        <v>3.1</v>
      </c>
      <c r="B31" s="214" t="s">
        <v>280</v>
      </c>
      <c r="C31" s="215" t="s">
        <v>302</v>
      </c>
      <c r="D31" s="137">
        <v>12</v>
      </c>
      <c r="E31" s="144">
        <v>70</v>
      </c>
      <c r="F31" s="138">
        <f>+D31*E31</f>
        <v>840</v>
      </c>
      <c r="I31" s="69"/>
    </row>
    <row r="32" spans="1:9" s="67" customFormat="1" ht="14.7" customHeight="1" x14ac:dyDescent="0.3">
      <c r="A32" s="136">
        <v>4</v>
      </c>
      <c r="B32" s="213" t="s">
        <v>324</v>
      </c>
      <c r="C32" s="213"/>
      <c r="D32" s="72"/>
      <c r="E32" s="153"/>
      <c r="F32" s="72"/>
      <c r="I32" s="69"/>
    </row>
    <row r="33" spans="1:9" s="67" customFormat="1" ht="14.7" customHeight="1" x14ac:dyDescent="0.3">
      <c r="A33" s="66">
        <v>4.0999999999999996</v>
      </c>
      <c r="B33" s="214" t="s">
        <v>277</v>
      </c>
      <c r="C33" s="215" t="s">
        <v>302</v>
      </c>
      <c r="D33" s="137">
        <v>12</v>
      </c>
      <c r="E33" s="144">
        <v>50</v>
      </c>
      <c r="F33" s="138">
        <f>+D33*E33</f>
        <v>600</v>
      </c>
      <c r="I33" s="69"/>
    </row>
    <row r="34" spans="1:9" s="67" customFormat="1" ht="14.7" customHeight="1" x14ac:dyDescent="0.3">
      <c r="A34" s="136">
        <v>5</v>
      </c>
      <c r="B34" s="213" t="s">
        <v>321</v>
      </c>
      <c r="C34" s="213"/>
      <c r="D34" s="72"/>
      <c r="E34" s="153"/>
      <c r="F34" s="72"/>
      <c r="I34" s="69"/>
    </row>
    <row r="35" spans="1:9" s="67" customFormat="1" ht="14.7" customHeight="1" x14ac:dyDescent="0.3">
      <c r="A35" s="66">
        <v>5.0999999999999996</v>
      </c>
      <c r="B35" s="214" t="s">
        <v>290</v>
      </c>
      <c r="C35" s="215" t="s">
        <v>302</v>
      </c>
      <c r="D35" s="137">
        <v>12</v>
      </c>
      <c r="E35" s="144">
        <f>'[14]CUADRO DE EPP`S'!$G$12</f>
        <v>25</v>
      </c>
      <c r="F35" s="138">
        <f>+D35*E35</f>
        <v>300</v>
      </c>
      <c r="I35" s="69"/>
    </row>
    <row r="36" spans="1:9" s="67" customFormat="1" ht="14.7" customHeight="1" x14ac:dyDescent="0.3">
      <c r="A36" s="66">
        <v>5.2</v>
      </c>
      <c r="B36" s="214" t="s">
        <v>291</v>
      </c>
      <c r="C36" s="215" t="s">
        <v>302</v>
      </c>
      <c r="D36" s="137">
        <v>12</v>
      </c>
      <c r="E36" s="144">
        <f>'[14]CUADRO DE EPP`S'!$G$3</f>
        <v>11</v>
      </c>
      <c r="F36" s="138">
        <f t="shared" ref="F36:F39" si="1">+D36*E36</f>
        <v>132</v>
      </c>
      <c r="I36" s="69"/>
    </row>
    <row r="37" spans="1:9" s="67" customFormat="1" ht="14.7" customHeight="1" x14ac:dyDescent="0.3">
      <c r="A37" s="66">
        <v>5.3</v>
      </c>
      <c r="B37" s="214" t="s">
        <v>292</v>
      </c>
      <c r="C37" s="215" t="s">
        <v>302</v>
      </c>
      <c r="D37" s="137">
        <v>12</v>
      </c>
      <c r="E37" s="144">
        <f>'[14]CUADRO DE EPP`S'!$F$9</f>
        <v>12</v>
      </c>
      <c r="F37" s="138">
        <f t="shared" si="1"/>
        <v>144</v>
      </c>
      <c r="I37" s="69"/>
    </row>
    <row r="38" spans="1:9" s="67" customFormat="1" ht="14.7" customHeight="1" x14ac:dyDescent="0.3">
      <c r="A38" s="66">
        <v>5.4</v>
      </c>
      <c r="B38" s="214" t="s">
        <v>293</v>
      </c>
      <c r="C38" s="215" t="s">
        <v>302</v>
      </c>
      <c r="D38" s="137">
        <v>12</v>
      </c>
      <c r="E38" s="144">
        <f>'[14]CUADRO DE EPP`S'!$G$10</f>
        <v>24</v>
      </c>
      <c r="F38" s="138">
        <f t="shared" si="1"/>
        <v>288</v>
      </c>
      <c r="I38" s="69"/>
    </row>
    <row r="39" spans="1:9" s="67" customFormat="1" ht="14.7" customHeight="1" x14ac:dyDescent="0.3">
      <c r="A39" s="66">
        <v>5.5</v>
      </c>
      <c r="B39" s="214" t="s">
        <v>294</v>
      </c>
      <c r="C39" s="215" t="s">
        <v>302</v>
      </c>
      <c r="D39" s="137">
        <v>12</v>
      </c>
      <c r="E39" s="144">
        <v>84</v>
      </c>
      <c r="F39" s="138">
        <f t="shared" si="1"/>
        <v>1008</v>
      </c>
      <c r="I39" s="69"/>
    </row>
    <row r="40" spans="1:9" s="67" customFormat="1" ht="14.7" customHeight="1" x14ac:dyDescent="0.3">
      <c r="A40" s="136">
        <v>6</v>
      </c>
      <c r="B40" s="213" t="s">
        <v>322</v>
      </c>
      <c r="C40" s="213"/>
      <c r="D40" s="72"/>
      <c r="E40" s="153"/>
      <c r="F40" s="72"/>
      <c r="I40" s="69"/>
    </row>
    <row r="41" spans="1:9" s="67" customFormat="1" ht="14.7" customHeight="1" x14ac:dyDescent="0.3">
      <c r="A41" s="66">
        <v>6.1</v>
      </c>
      <c r="B41" s="214" t="s">
        <v>317</v>
      </c>
      <c r="C41" s="215" t="s">
        <v>302</v>
      </c>
      <c r="D41" s="137">
        <v>12</v>
      </c>
      <c r="E41" s="144">
        <f>'[14]CUADRO DE EPP`S'!$G$4</f>
        <v>45</v>
      </c>
      <c r="F41" s="138">
        <f t="shared" ref="F41:F46" si="2">+D41*E41</f>
        <v>540</v>
      </c>
      <c r="I41" s="69"/>
    </row>
    <row r="42" spans="1:9" s="67" customFormat="1" ht="14.7" customHeight="1" x14ac:dyDescent="0.3">
      <c r="A42" s="66">
        <v>6.2</v>
      </c>
      <c r="B42" s="214" t="s">
        <v>300</v>
      </c>
      <c r="C42" s="215" t="s">
        <v>302</v>
      </c>
      <c r="D42" s="137">
        <v>12</v>
      </c>
      <c r="E42" s="144">
        <v>45</v>
      </c>
      <c r="F42" s="138">
        <f t="shared" si="2"/>
        <v>540</v>
      </c>
      <c r="I42" s="69"/>
    </row>
    <row r="43" spans="1:9" s="67" customFormat="1" ht="14.7" customHeight="1" x14ac:dyDescent="0.3">
      <c r="A43" s="66">
        <v>6.3</v>
      </c>
      <c r="B43" s="214" t="s">
        <v>319</v>
      </c>
      <c r="C43" s="215" t="s">
        <v>302</v>
      </c>
      <c r="D43" s="137">
        <v>12</v>
      </c>
      <c r="E43" s="144">
        <f>'[14]CUADRO DE EPP`S'!$G$7</f>
        <v>47.5</v>
      </c>
      <c r="F43" s="138">
        <f t="shared" si="2"/>
        <v>570</v>
      </c>
      <c r="I43" s="69"/>
    </row>
    <row r="44" spans="1:9" s="67" customFormat="1" ht="14.7" customHeight="1" x14ac:dyDescent="0.3">
      <c r="A44" s="66">
        <v>6.4</v>
      </c>
      <c r="B44" s="214" t="s">
        <v>318</v>
      </c>
      <c r="C44" s="215" t="s">
        <v>302</v>
      </c>
      <c r="D44" s="137">
        <v>12</v>
      </c>
      <c r="E44" s="144">
        <f>'[14]CUADRO DE EPP`S'!$G$6</f>
        <v>11</v>
      </c>
      <c r="F44" s="138">
        <f t="shared" si="2"/>
        <v>132</v>
      </c>
      <c r="I44" s="69"/>
    </row>
    <row r="45" spans="1:9" s="67" customFormat="1" ht="14.7" customHeight="1" x14ac:dyDescent="0.3">
      <c r="A45" s="66">
        <v>6.5</v>
      </c>
      <c r="B45" s="110"/>
      <c r="C45" s="139" t="s">
        <v>320</v>
      </c>
      <c r="D45" s="137">
        <v>12</v>
      </c>
      <c r="E45" s="144">
        <v>52</v>
      </c>
      <c r="F45" s="138">
        <f t="shared" si="2"/>
        <v>624</v>
      </c>
      <c r="I45" s="69"/>
    </row>
    <row r="46" spans="1:9" s="67" customFormat="1" ht="14.7" customHeight="1" x14ac:dyDescent="0.3">
      <c r="A46" s="66">
        <v>6.6</v>
      </c>
      <c r="B46" s="214" t="s">
        <v>301</v>
      </c>
      <c r="C46" s="215" t="s">
        <v>302</v>
      </c>
      <c r="D46" s="137">
        <v>12</v>
      </c>
      <c r="E46" s="144">
        <v>5.5</v>
      </c>
      <c r="F46" s="138">
        <f t="shared" si="2"/>
        <v>66</v>
      </c>
      <c r="I46" s="69"/>
    </row>
    <row r="47" spans="1:9" s="67" customFormat="1" ht="14.7" customHeight="1" x14ac:dyDescent="0.3">
      <c r="A47" s="136">
        <v>7</v>
      </c>
      <c r="B47" s="213" t="s">
        <v>323</v>
      </c>
      <c r="C47" s="213"/>
      <c r="D47" s="72"/>
      <c r="E47" s="153"/>
      <c r="F47" s="72"/>
      <c r="I47" s="69"/>
    </row>
    <row r="48" spans="1:9" s="67" customFormat="1" ht="14.7" customHeight="1" x14ac:dyDescent="0.3">
      <c r="A48" s="66">
        <v>7.1</v>
      </c>
      <c r="B48" s="214" t="s">
        <v>295</v>
      </c>
      <c r="C48" s="215" t="s">
        <v>264</v>
      </c>
      <c r="D48" s="137">
        <v>12</v>
      </c>
      <c r="E48" s="144">
        <f>'[15]ALIMENTACIÓN Y HOSPEDAJE'!$F$23</f>
        <v>5883.2</v>
      </c>
      <c r="F48" s="138">
        <f t="shared" ref="F48:F49" si="3">+D48*E48</f>
        <v>70598.399999999994</v>
      </c>
      <c r="I48" s="69"/>
    </row>
    <row r="49" spans="1:9" s="67" customFormat="1" ht="14.7" customHeight="1" x14ac:dyDescent="0.3">
      <c r="A49" s="66">
        <v>7.2</v>
      </c>
      <c r="B49" s="214" t="s">
        <v>306</v>
      </c>
      <c r="C49" s="215" t="s">
        <v>264</v>
      </c>
      <c r="D49" s="137">
        <v>12</v>
      </c>
      <c r="E49" s="144">
        <v>700</v>
      </c>
      <c r="F49" s="138">
        <f t="shared" si="3"/>
        <v>8400</v>
      </c>
      <c r="I49" s="69"/>
    </row>
    <row r="50" spans="1:9" s="67" customFormat="1" ht="14.7" customHeight="1" x14ac:dyDescent="0.3">
      <c r="A50" s="136">
        <v>8</v>
      </c>
      <c r="B50" s="213" t="s">
        <v>296</v>
      </c>
      <c r="C50" s="213"/>
      <c r="D50" s="72"/>
      <c r="E50" s="153"/>
      <c r="F50" s="72"/>
      <c r="I50" s="69"/>
    </row>
    <row r="51" spans="1:9" s="67" customFormat="1" ht="14.7" customHeight="1" x14ac:dyDescent="0.3">
      <c r="A51" s="66">
        <v>8.1</v>
      </c>
      <c r="B51" s="214" t="s">
        <v>307</v>
      </c>
      <c r="C51" s="215" t="s">
        <v>264</v>
      </c>
      <c r="D51" s="137">
        <v>12</v>
      </c>
      <c r="E51" s="144">
        <v>124</v>
      </c>
      <c r="F51" s="138">
        <f t="shared" ref="F51:F52" si="4">+D51*E51</f>
        <v>1488</v>
      </c>
      <c r="I51" s="69"/>
    </row>
    <row r="52" spans="1:9" s="67" customFormat="1" ht="14.7" customHeight="1" x14ac:dyDescent="0.3">
      <c r="A52" s="66">
        <v>8.1999999999999993</v>
      </c>
      <c r="B52" s="214" t="s">
        <v>308</v>
      </c>
      <c r="C52" s="215" t="s">
        <v>264</v>
      </c>
      <c r="D52" s="137">
        <v>12</v>
      </c>
      <c r="E52" s="144">
        <v>80</v>
      </c>
      <c r="F52" s="138">
        <f t="shared" si="4"/>
        <v>960</v>
      </c>
      <c r="I52" s="69"/>
    </row>
    <row r="53" spans="1:9" s="67" customFormat="1" ht="14.7" customHeight="1" x14ac:dyDescent="0.3">
      <c r="A53" s="99"/>
      <c r="B53" s="100"/>
      <c r="C53" s="100"/>
      <c r="D53" s="140"/>
      <c r="E53" s="154"/>
      <c r="F53" s="101"/>
      <c r="I53" s="69"/>
    </row>
    <row r="54" spans="1:9" s="62" customFormat="1" ht="12" x14ac:dyDescent="0.25">
      <c r="A54" s="68"/>
      <c r="B54" s="68"/>
      <c r="C54" s="58"/>
      <c r="D54" s="68"/>
      <c r="E54" s="164" t="s">
        <v>315</v>
      </c>
      <c r="F54" s="141">
        <f>SUM(F18:F52)</f>
        <v>113343.95999999999</v>
      </c>
      <c r="G54" s="142"/>
    </row>
    <row r="55" spans="1:9" s="62" customFormat="1" ht="12" x14ac:dyDescent="0.3">
      <c r="A55" s="68"/>
      <c r="B55" s="68"/>
      <c r="C55" s="58"/>
      <c r="D55" s="68"/>
      <c r="E55" s="155"/>
      <c r="F55" s="70"/>
    </row>
    <row r="56" spans="1:9" s="62" customFormat="1" ht="12" x14ac:dyDescent="0.3">
      <c r="A56" s="58"/>
      <c r="B56" s="58"/>
      <c r="C56" s="58"/>
      <c r="D56" s="58"/>
      <c r="E56" s="156"/>
    </row>
    <row r="57" spans="1:9" s="62" customFormat="1" ht="12" x14ac:dyDescent="0.3">
      <c r="A57" s="63"/>
      <c r="B57" s="63"/>
      <c r="C57" s="216" t="s">
        <v>316</v>
      </c>
      <c r="D57" s="217"/>
      <c r="E57" s="217"/>
      <c r="F57" s="143">
        <f>+F54</f>
        <v>113343.95999999999</v>
      </c>
    </row>
    <row r="58" spans="1:9" s="62" customFormat="1" ht="12" x14ac:dyDescent="0.3">
      <c r="A58" s="68"/>
      <c r="B58" s="68"/>
      <c r="C58" s="58"/>
      <c r="D58" s="68"/>
      <c r="E58" s="155"/>
      <c r="F58" s="70"/>
    </row>
    <row r="59" spans="1:9" s="62" customFormat="1" ht="12" x14ac:dyDescent="0.3">
      <c r="A59" s="68"/>
      <c r="B59" s="68"/>
      <c r="C59" s="58"/>
      <c r="D59" s="68"/>
      <c r="E59" s="155"/>
      <c r="F59" s="70"/>
      <c r="G59" s="71"/>
    </row>
    <row r="60" spans="1:9" s="51" customFormat="1" x14ac:dyDescent="0.3">
      <c r="A60" s="53"/>
      <c r="B60" s="53"/>
      <c r="C60" s="54"/>
      <c r="D60" s="53"/>
      <c r="E60" s="157"/>
      <c r="F60" s="55"/>
    </row>
    <row r="61" spans="1:9" s="51" customFormat="1" x14ac:dyDescent="0.3">
      <c r="A61" s="53"/>
      <c r="B61" s="53"/>
      <c r="C61" s="54"/>
      <c r="D61" s="53"/>
      <c r="E61" s="157"/>
      <c r="F61" s="55"/>
    </row>
    <row r="62" spans="1:9" s="51" customFormat="1" x14ac:dyDescent="0.3">
      <c r="A62" s="53"/>
      <c r="B62" s="53"/>
      <c r="C62" s="54"/>
      <c r="D62" s="53"/>
      <c r="E62" s="157"/>
      <c r="F62" s="55"/>
    </row>
    <row r="63" spans="1:9" s="51" customFormat="1" x14ac:dyDescent="0.3">
      <c r="A63" s="53"/>
      <c r="B63" s="53"/>
      <c r="C63" s="54"/>
      <c r="D63" s="53"/>
      <c r="E63" s="157"/>
      <c r="F63" s="55"/>
    </row>
    <row r="64" spans="1:9" s="52" customFormat="1" x14ac:dyDescent="0.2">
      <c r="A64" s="56"/>
      <c r="B64" s="56"/>
      <c r="C64" s="56"/>
      <c r="D64" s="56"/>
      <c r="E64" s="158"/>
    </row>
    <row r="65" spans="5:5" s="52" customFormat="1" x14ac:dyDescent="0.2">
      <c r="E65" s="159"/>
    </row>
    <row r="66" spans="5:5" s="52" customFormat="1" x14ac:dyDescent="0.2">
      <c r="E66" s="159"/>
    </row>
  </sheetData>
  <mergeCells count="47">
    <mergeCell ref="B18:C18"/>
    <mergeCell ref="A1:B4"/>
    <mergeCell ref="C1:D2"/>
    <mergeCell ref="E1:F1"/>
    <mergeCell ref="E2:F2"/>
    <mergeCell ref="C3:D4"/>
    <mergeCell ref="E3:F3"/>
    <mergeCell ref="E4:F4"/>
    <mergeCell ref="C5:E5"/>
    <mergeCell ref="A9:B10"/>
    <mergeCell ref="C12:E12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0:C50"/>
    <mergeCell ref="B51:C51"/>
    <mergeCell ref="B52:C52"/>
    <mergeCell ref="C57:E57"/>
    <mergeCell ref="B43:C43"/>
    <mergeCell ref="B44:C44"/>
    <mergeCell ref="B46:C46"/>
    <mergeCell ref="B47:C47"/>
    <mergeCell ref="B48:C48"/>
    <mergeCell ref="B49:C49"/>
  </mergeCells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D1F0C9-ECB7-45EF-9C88-7E2D5B3B38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267c4d04-9e80-4fa2-a816-72c2f787efb4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bf002415-66b4-49b9-a1c9-362206eb161a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Horizonte Medic</cp:lastModifiedBy>
  <cp:revision/>
  <cp:lastPrinted>2024-11-03T18:03:17Z</cp:lastPrinted>
  <dcterms:created xsi:type="dcterms:W3CDTF">2021-10-13T22:24:50Z</dcterms:created>
  <dcterms:modified xsi:type="dcterms:W3CDTF">2024-11-08T20:10:04Z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