
<file path=[Content_Types].xml><?xml version="1.0" encoding="utf-8"?>
<Types xmlns="http://schemas.openxmlformats.org/package/2006/content-type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usuario\Documents\00 Procura\RFQ-0006-OHLA-PQ4 CONST DEF RIB SAN DAMIÁN\Metrados Actualizados\"/>
    </mc:Choice>
  </mc:AlternateContent>
  <xr:revisionPtr revIDLastSave="0" documentId="13_ncr:1_{E9DBF8FB-47DB-47C8-906E-9B42BA007B31}" xr6:coauthVersionLast="36" xr6:coauthVersionMax="36" xr10:uidLastSave="{00000000-0000-0000-0000-000000000000}"/>
  <bookViews>
    <workbookView xWindow="0" yWindow="0" windowWidth="20490" windowHeight="7545" xr2:uid="{1BBB8064-B59B-44CD-8281-0534582823DE}"/>
  </bookViews>
  <sheets>
    <sheet name="BOUBY SAC"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0" i="1" l="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2" i="1" s="1"/>
  <c r="G21" i="1"/>
  <c r="G20" i="1"/>
  <c r="G19" i="1"/>
  <c r="G18" i="1"/>
  <c r="G17" i="1"/>
  <c r="G16" i="1"/>
  <c r="G15" i="1"/>
  <c r="G14" i="1"/>
  <c r="G13" i="1"/>
  <c r="G11" i="1" s="1"/>
  <c r="G12" i="1"/>
  <c r="G10" i="1"/>
  <c r="G8" i="1" s="1"/>
  <c r="G9" i="1"/>
  <c r="G61" i="1" l="1"/>
  <c r="G63" i="1" l="1"/>
  <c r="F62" i="1"/>
  <c r="G6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OCevallos</author>
  </authors>
  <commentList>
    <comment ref="E52" authorId="0" shapeId="0" xr:uid="{8E058F4C-8686-42E0-81F7-7F67F9DDC4BF}">
      <text>
        <r>
          <rPr>
            <b/>
            <sz val="9"/>
            <color indexed="81"/>
            <rFont val="Tahoma"/>
            <family val="2"/>
          </rPr>
          <t>OCevallos:</t>
        </r>
        <r>
          <rPr>
            <sz val="9"/>
            <color indexed="81"/>
            <rFont val="Tahoma"/>
            <family val="2"/>
          </rPr>
          <t xml:space="preserve">
Esta en unidad de medidas: UNIDAD</t>
        </r>
      </text>
    </comment>
  </commentList>
</comments>
</file>

<file path=xl/sharedStrings.xml><?xml version="1.0" encoding="utf-8"?>
<sst xmlns="http://schemas.openxmlformats.org/spreadsheetml/2006/main" count="219" uniqueCount="151">
  <si>
    <t>PROYECTO: "PAQUETE 4: SOLUCIONES INTEGRALES DE LOS RÍOS CASMA Y HUARMEY"</t>
  </si>
  <si>
    <t>CONSTRUCCION DE DEFENSAS RIBEREÑAS EN SECTOR SAN DAMIAN</t>
  </si>
  <si>
    <t>ITEM</t>
  </si>
  <si>
    <t>DESCRIPCIÓN DE ACTIVIDADES</t>
  </si>
  <si>
    <t>MEDIDA</t>
  </si>
  <si>
    <t>BOUBY SAC</t>
  </si>
  <si>
    <t>COMENTARIOS OHLA GESTION</t>
  </si>
  <si>
    <t>COMENTARIO ARCC</t>
  </si>
  <si>
    <t>PROPUESTA ACTUAL</t>
  </si>
  <si>
    <t>Metrado</t>
  </si>
  <si>
    <t>Precio S/.</t>
  </si>
  <si>
    <t>Parcial S/.</t>
  </si>
  <si>
    <t>OBRAS PROVISIONALES</t>
  </si>
  <si>
    <t>102.A</t>
  </si>
  <si>
    <t>CARTEL DE IDENTIFICACION DE LA OBRA DE 3.60M X 2.40M.</t>
  </si>
  <si>
    <t>und</t>
  </si>
  <si>
    <t>No tiene observaciones.</t>
  </si>
  <si>
    <t>103.B</t>
  </si>
  <si>
    <t>INSTALACIÓN DE FACILIDADES Y CAMPAMENTOS</t>
  </si>
  <si>
    <t>glb</t>
  </si>
  <si>
    <t xml:space="preserve">NO reallizó cambio alguno al analisis </t>
  </si>
  <si>
    <t>se observa la subpartida de habilitación de accesos</t>
  </si>
  <si>
    <t>OBRAS PRELIMINARES</t>
  </si>
  <si>
    <t>201.B</t>
  </si>
  <si>
    <t>MOVILIZACIÓN Y DESMOVILIZACIÓN DE EQUIPOS Y/O MAQUINARIA</t>
  </si>
  <si>
    <t>202.A</t>
  </si>
  <si>
    <t>TRAZO, NIVELACCION Y REPLANTEO PRELIMINAR</t>
  </si>
  <si>
    <t>km</t>
  </si>
  <si>
    <t>Solo se actualizó el metrado</t>
  </si>
  <si>
    <t>203.B</t>
  </si>
  <si>
    <t>CONTROL TOPOGRAFICO DURANTE LA EJECUCIÓN</t>
  </si>
  <si>
    <t>mes</t>
  </si>
  <si>
    <t>204.B</t>
  </si>
  <si>
    <t>HABILITACIÓN DE ACCESOS</t>
  </si>
  <si>
    <t>se observa anchos mayores a los indicados en las especificaciones, tomar en cuenta que la mayor parte de los accesos son existentes</t>
  </si>
  <si>
    <t>206.A</t>
  </si>
  <si>
    <t>DESVIO Y MANEJO DE AGUAS SUPERFICIALES</t>
  </si>
  <si>
    <t>m3</t>
  </si>
  <si>
    <t>se observa rendimientos muy bajos</t>
  </si>
  <si>
    <t>207.A</t>
  </si>
  <si>
    <t>MANTENIMIENTO DE TRÁNSITO Y SEGURIDAD VIAL EN ACCESOS A LA OBRA Y ÁREAS AUXILIARES (Canteras, DME/DMO, Fuentes de agua)</t>
  </si>
  <si>
    <t>OPERACIÓN Y EXPLOTACION DE MATERIAL</t>
  </si>
  <si>
    <t>304.A</t>
  </si>
  <si>
    <t>EXPLOTACION Y PREPARACION DE MATERIAL PARA CONFORMACION DE DIQUE</t>
  </si>
  <si>
    <t>se observa el pago por derecho de cantera, la cantera de rio es gratuita</t>
  </si>
  <si>
    <t>304.C</t>
  </si>
  <si>
    <t>EXPLOTACION Y PREPARACION DE MATERIAL PARA AFIRMADO EN CORONA</t>
  </si>
  <si>
    <t>305.A</t>
  </si>
  <si>
    <t>PREPARACIÓN DE MATERIAL PARA CONFORMACION DE DIQUE</t>
  </si>
  <si>
    <t>Revisar las incidencias de los equipos . Ha considera 01 cargador y 01 excavadora al 100% cada una.</t>
  </si>
  <si>
    <t>MOVIMIENTO DE TIERRAS</t>
  </si>
  <si>
    <t>B1</t>
  </si>
  <si>
    <t>CONSTRUCCIÓN DE DIQUE NUEVO</t>
  </si>
  <si>
    <t>401.A</t>
  </si>
  <si>
    <t>DESBROCE Y LIMPIEZA</t>
  </si>
  <si>
    <t xml:space="preserve"> ha </t>
  </si>
  <si>
    <t>revisar el rendimiento, se considera muy bajo para el trabajo</t>
  </si>
  <si>
    <t>402.B</t>
  </si>
  <si>
    <t>EXCAVACIÓN MASIVA EN MATERIAL SUELTO, CON EQUIPO</t>
  </si>
  <si>
    <t xml:space="preserve"> m3 </t>
  </si>
  <si>
    <t>402.C</t>
  </si>
  <si>
    <t>EXCAVACIÓN EN ROCA SUELTA, CON EQUIPO</t>
  </si>
  <si>
    <t>402.D</t>
  </si>
  <si>
    <t>EXCAVACION DE UÑA EN MATERIAL CON NIVEL FREATICO</t>
  </si>
  <si>
    <t>402.E</t>
  </si>
  <si>
    <t>EXCAVACION EN ROCA FIJA</t>
  </si>
  <si>
    <t>Revisar los precios del martillo hidraulico con la punta. Ajustar la incidencia del Operario.</t>
  </si>
  <si>
    <t>justificar el uso de luminaria</t>
  </si>
  <si>
    <t>403.A</t>
  </si>
  <si>
    <t>CONFORMACIÓN Y COMPACTACIÓN DE DIQUE</t>
  </si>
  <si>
    <t>revisar los rendimientos, justificar el uso de motoniveladora, considerar uso de tractor</t>
  </si>
  <si>
    <t>404.B</t>
  </si>
  <si>
    <t>ENROCADO Y ACOMODO PARA PROTECCIÓN DE TALUD TIPO 2</t>
  </si>
  <si>
    <t>justificar el uso de 2 excavadoras, revisar el rendimiento</t>
  </si>
  <si>
    <t>404.E</t>
  </si>
  <si>
    <t>ENROCADO Y ACOMODO EN UÑA ANTISOCAVANTE TIPO 2</t>
  </si>
  <si>
    <t>justificar el uso de 2 excavadoras, revisar el rendimiento, se considera bajo para el trabajo</t>
  </si>
  <si>
    <t>405.A</t>
  </si>
  <si>
    <t>DESCOLMATACIÓN DEL CAUCE</t>
  </si>
  <si>
    <t>406.A</t>
  </si>
  <si>
    <t>REFINE Y PERFILADO DE TALUD</t>
  </si>
  <si>
    <t xml:space="preserve"> m2 </t>
  </si>
  <si>
    <t>407.A</t>
  </si>
  <si>
    <t>MEJORAMIENTO DE SUELO DE FUNDACIÓN</t>
  </si>
  <si>
    <t>se observa duplicidad con las subpartidas excavación de uña y carguio eliminación</t>
  </si>
  <si>
    <t>409.A</t>
  </si>
  <si>
    <t>GEOTEXTIL NO TEJIDO CLASE 1, INCLUYE SUMINISTRO E INSTALACIÓN</t>
  </si>
  <si>
    <t>m2</t>
  </si>
  <si>
    <t>NO se tiene comentarios</t>
  </si>
  <si>
    <t>se observa el rendimientos bajo para el trabajo</t>
  </si>
  <si>
    <t>410.A</t>
  </si>
  <si>
    <t>CONFORMACIÓN DE DME/DMO</t>
  </si>
  <si>
    <t>justificar la participación  de 1 oficial</t>
  </si>
  <si>
    <t>412.A</t>
  </si>
  <si>
    <t>RELLENO COMPACTADO CON MATERIAL PARA AFIRMADO EN CORONA</t>
  </si>
  <si>
    <t>413.A</t>
  </si>
  <si>
    <t>RELLENO CON MATERIAL PROPIO</t>
  </si>
  <si>
    <t>Sustentar la presencia de la motoniveladora puetso que ya se tiene concebido un tractor. Si ya se tiene una custerna porqué se está considerando trasnporte de agua como sub partida ?? Sustentar.</t>
  </si>
  <si>
    <t>la especificación tecnica indica material sin compactar, modificar el analisis y mejorar el rendimiento</t>
  </si>
  <si>
    <t>416.A</t>
  </si>
  <si>
    <t>PERFILADO Y COMPACTACIÓN PARA FUNDACIÓN DE DIQUE</t>
  </si>
  <si>
    <t>TRANSPORTES DE MATERIAL</t>
  </si>
  <si>
    <t>501.A</t>
  </si>
  <si>
    <t>CARGUIO Y ACARREO DE MATERIAL PROPIO P/DIQUE D≤1km</t>
  </si>
  <si>
    <t xml:space="preserve"> m3-km</t>
  </si>
  <si>
    <t>501.B</t>
  </si>
  <si>
    <t>CARGUIO Y ACARREO DE MATERIAL DE PRESTAMO P/DIQUE D≤1km</t>
  </si>
  <si>
    <t>m3-km</t>
  </si>
  <si>
    <t>501.D</t>
  </si>
  <si>
    <t>CARGUÍO Y TRANSPORTE DE MATERIAL AFIRMADO ≤1KM</t>
  </si>
  <si>
    <t>502.A</t>
  </si>
  <si>
    <t>ACARREO DE MATERIAL PROPIO P/DIQUE D&gt;1Km</t>
  </si>
  <si>
    <t>502.B</t>
  </si>
  <si>
    <t>ACARREO DE MATERIAL DE PRESTAMO P/DIQUE D&gt;1Km</t>
  </si>
  <si>
    <t>502.D</t>
  </si>
  <si>
    <t>TRANSPORTE DE MATERIAL AFIRMADO &gt;1KM</t>
  </si>
  <si>
    <t>503.B</t>
  </si>
  <si>
    <t>CARGUIO Y TRANSPORTE DE MATERIAL EXCEDENTE CON EQUIPO D≤ 1km</t>
  </si>
  <si>
    <t xml:space="preserve"> m3 -km</t>
  </si>
  <si>
    <t>504.B</t>
  </si>
  <si>
    <t>TRANSPORTE DE MATERIAL EXCEDENTE CON EQUIPO D&gt;1KM</t>
  </si>
  <si>
    <t>505.B</t>
  </si>
  <si>
    <t>CARGUIO Y TRANSPORTE DE ROCA SELECIONADA DE CANTERAS A SECHIN  ≤1km</t>
  </si>
  <si>
    <t>Sustentar el rendiimento deacuerdo a los ciclos planificados</t>
  </si>
  <si>
    <t>506.A</t>
  </si>
  <si>
    <t>TRANSPORTE DE ROCA SELECIONADA DE CANTERAS A SECHIN  &gt;1km</t>
  </si>
  <si>
    <t>COMPONENTES DE INTERFERENCIAS</t>
  </si>
  <si>
    <t>602.A</t>
  </si>
  <si>
    <t>REUBICACIÓN DE CANAL REVESTIDO</t>
  </si>
  <si>
    <t>m</t>
  </si>
  <si>
    <t>603.A</t>
  </si>
  <si>
    <t>REEMPLAZO DE BOCATOMA</t>
  </si>
  <si>
    <t>607.A</t>
  </si>
  <si>
    <t>PASE TEMPORAL CON TMC</t>
  </si>
  <si>
    <t>Desglozar la partida</t>
  </si>
  <si>
    <t>609.A</t>
  </si>
  <si>
    <t>EMBOQUILLADO DE PIEDRA CON CONCRETO</t>
  </si>
  <si>
    <t>TRABAJOS COMPLEMENTARIOS</t>
  </si>
  <si>
    <t>701.A</t>
  </si>
  <si>
    <t>REFUERZO DE PUENTE AIJA 1</t>
  </si>
  <si>
    <t>702.A</t>
  </si>
  <si>
    <t>REFUERZO DE PUENTE AIJA 2</t>
  </si>
  <si>
    <t>TRABAJOS DE CIERRE</t>
  </si>
  <si>
    <t>902.A</t>
  </si>
  <si>
    <t>PLAN DE MANEJO AMBIENTAL</t>
  </si>
  <si>
    <t>SUBTOTAL</t>
  </si>
  <si>
    <t>GASTOS GENERALES</t>
  </si>
  <si>
    <r>
      <rPr>
        <b/>
        <sz val="11"/>
        <color rgb="FF0000FF"/>
        <rFont val="Arial"/>
        <family val="2"/>
      </rPr>
      <t>Personal de seguridad salud y medio ambiente:</t>
    </r>
    <r>
      <rPr>
        <sz val="11"/>
        <color rgb="FF0000FF"/>
        <rFont val="Arial"/>
        <family val="2"/>
      </rPr>
      <t xml:space="preserve">
Verificar la inclusión del médico, la directiva de MINSA señala la necesidad de médico a partir de 100 personas.
</t>
    </r>
    <r>
      <rPr>
        <b/>
        <sz val="11"/>
        <color rgb="FF0000FF"/>
        <rFont val="Arial"/>
        <family val="2"/>
      </rPr>
      <t>Personal de oficina técnica y control de proyecto:</t>
    </r>
    <r>
      <rPr>
        <sz val="11"/>
        <color rgb="FF0000FF"/>
        <rFont val="Arial"/>
        <family val="2"/>
      </rPr>
      <t xml:space="preserve">
Verificar la necesidad de 03 técnicos y 02 ayudantes de laboratorio, teniendo en cuenta que solo es 1.5Km de dique.
</t>
    </r>
    <r>
      <rPr>
        <b/>
        <sz val="11"/>
        <color rgb="FF0000FF"/>
        <rFont val="Arial"/>
        <family val="2"/>
      </rPr>
      <t>Administración:</t>
    </r>
    <r>
      <rPr>
        <sz val="11"/>
        <color rgb="FF0000FF"/>
        <rFont val="Arial"/>
        <family val="2"/>
      </rPr>
      <t xml:space="preserve">
Verificar la necesidad del subcontrato de vigilancia considerando que el trabajo tiene un extensión de 1.5Km, solo sería reforzar la cantida de vigilantes contratados directamente en planilla del contratista.
</t>
    </r>
    <r>
      <rPr>
        <b/>
        <sz val="11"/>
        <color rgb="FF0000FF"/>
        <rFont val="Arial"/>
        <family val="2"/>
      </rPr>
      <t>Equipos:</t>
    </r>
    <r>
      <rPr>
        <sz val="11"/>
        <color rgb="FF0000FF"/>
        <rFont val="Arial"/>
        <family val="2"/>
      </rPr>
      <t xml:space="preserve">
Verificar la cantidad de viaje de camabaja, considerar que solo es 1.5km de diques, no todos los equipos requieren movimiento interno de camabaja. La movilización de equipos esta incluida en el costo directo.
</t>
    </r>
    <r>
      <rPr>
        <b/>
        <sz val="11"/>
        <color rgb="FF0000FF"/>
        <rFont val="Arial"/>
        <family val="2"/>
      </rPr>
      <t>Fianzas:</t>
    </r>
    <r>
      <rPr>
        <sz val="11"/>
        <color rgb="FF0000FF"/>
        <rFont val="Arial"/>
        <family val="2"/>
      </rPr>
      <t xml:space="preserve"> 
Presentar detalle de cálculo de fianzas, considerar fianza de fiel cumplimiento, adelanto directo (en caso se solicite), seguros y sencico.</t>
    </r>
  </si>
  <si>
    <t>revisar la cantidad de recursos teniendo solo 1.5 km de diques (camionetas, personal de administración, consumibles etc)</t>
  </si>
  <si>
    <t>UTILIDAD</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</si>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</sst>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4" x14ac:knownFonts="1">
    <font>
      <sz val="11"/>
      <color theme="1"/>
      <name val="Calibri"/>
      <family val="2"/>
      <scheme val="minor"/>
    </font>
    <font>
      <b/>
      <sz val="11"/>
      <color theme="0"/>
      <name val="Calibri"/>
      <family val="2"/>
      <scheme val="minor"/>
    </font>
    <font>
      <sz val="11"/>
      <name val="Arial"/>
      <family val="2"/>
    </font>
    <font>
      <sz val="10"/>
      <color indexed="8"/>
      <name val="Arial"/>
      <family val="2"/>
    </font>
    <font>
      <b/>
      <sz val="11"/>
      <color indexed="8"/>
      <name val="Arial"/>
      <family val="2"/>
    </font>
    <font>
      <sz val="11"/>
      <color indexed="8"/>
      <name val="Arial Narrow"/>
      <family val="2"/>
    </font>
    <font>
      <sz val="11"/>
      <color rgb="FFFF0000"/>
      <name val="Arial"/>
      <family val="2"/>
    </font>
    <font>
      <b/>
      <sz val="11"/>
      <name val="Arial"/>
      <family val="2"/>
    </font>
    <font>
      <b/>
      <sz val="11"/>
      <color rgb="FFFFFFFF"/>
      <name val="Calibri"/>
      <family val="2"/>
      <scheme val="minor"/>
    </font>
    <font>
      <b/>
      <sz val="11"/>
      <color theme="0"/>
      <name val="Arial Narrow"/>
      <family val="2"/>
    </font>
    <font>
      <sz val="10"/>
      <name val="Arial"/>
      <family val="2"/>
    </font>
    <font>
      <b/>
      <sz val="11"/>
      <name val="Calibri"/>
      <family val="2"/>
      <scheme val="minor"/>
    </font>
    <font>
      <sz val="11"/>
      <name val="Calibri"/>
      <family val="2"/>
      <scheme val="minor"/>
    </font>
    <font>
      <sz val="11"/>
      <color rgb="FF0000FF"/>
      <name val="Calibri"/>
      <family val="2"/>
      <scheme val="minor"/>
    </font>
    <font>
      <sz val="11"/>
      <color indexed="8"/>
      <name val="Calibri"/>
      <family val="2"/>
      <scheme val="minor"/>
    </font>
    <font>
      <b/>
      <sz val="11"/>
      <color indexed="8"/>
      <name val="Calibri"/>
      <family val="2"/>
      <scheme val="minor"/>
    </font>
    <font>
      <b/>
      <sz val="11"/>
      <color rgb="FF0000FF"/>
      <name val="Calibri"/>
      <family val="2"/>
      <scheme val="minor"/>
    </font>
    <font>
      <b/>
      <sz val="11"/>
      <color theme="1"/>
      <name val="Arial"/>
      <family val="2"/>
    </font>
    <font>
      <sz val="11"/>
      <color theme="1"/>
      <name val="Times New Roman"/>
      <family val="1"/>
    </font>
    <font>
      <b/>
      <sz val="11"/>
      <color rgb="FF0000FF"/>
      <name val="Arial"/>
      <family val="2"/>
    </font>
    <font>
      <sz val="11"/>
      <color theme="1"/>
      <name val="Arial"/>
      <family val="2"/>
    </font>
    <font>
      <sz val="11"/>
      <color rgb="FF0000FF"/>
      <name val="Arial"/>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theme="0" tint="-0.499984740745262"/>
        <bgColor indexed="64"/>
      </patternFill>
    </fill>
    <fill>
      <patternFill patternType="solid">
        <fgColor rgb="FF0070C0"/>
        <bgColor indexed="64"/>
      </patternFill>
    </fill>
    <fill>
      <patternFill patternType="solid">
        <fgColor theme="9"/>
        <bgColor indexed="64"/>
      </patternFill>
    </fill>
    <fill>
      <patternFill patternType="solid">
        <fgColor theme="5"/>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4" tint="0.79998168889431442"/>
        <bgColor indexed="64"/>
      </patternFill>
    </fill>
  </fills>
  <borders count="45">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hair">
        <color indexed="64"/>
      </bottom>
      <diagonal/>
    </border>
    <border>
      <left style="medium">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medium">
        <color indexed="64"/>
      </right>
      <top style="medium">
        <color indexed="64"/>
      </top>
      <bottom style="hair">
        <color indexed="64"/>
      </bottom>
      <diagonal/>
    </border>
    <border>
      <left style="thin">
        <color auto="1"/>
      </left>
      <right/>
      <top style="hair">
        <color auto="1"/>
      </top>
      <bottom style="hair">
        <color auto="1"/>
      </bottom>
      <diagonal/>
    </border>
    <border>
      <left style="medium">
        <color indexed="64"/>
      </left>
      <right/>
      <top style="hair">
        <color indexed="64"/>
      </top>
      <bottom style="hair">
        <color indexed="64"/>
      </bottom>
      <diagonal/>
    </border>
    <border>
      <left style="medium">
        <color indexed="64"/>
      </left>
      <right style="medium">
        <color indexed="64"/>
      </right>
      <top style="hair">
        <color auto="1"/>
      </top>
      <bottom style="hair">
        <color auto="1"/>
      </bottom>
      <diagonal/>
    </border>
    <border>
      <left style="medium">
        <color indexed="64"/>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medium">
        <color indexed="64"/>
      </right>
      <top style="hair">
        <color auto="1"/>
      </top>
      <bottom style="hair">
        <color auto="1"/>
      </bottom>
      <diagonal/>
    </border>
    <border>
      <left/>
      <right style="medium">
        <color indexed="64"/>
      </right>
      <top style="hair">
        <color indexed="64"/>
      </top>
      <bottom style="hair">
        <color indexed="64"/>
      </bottom>
      <diagonal/>
    </border>
    <border>
      <left style="thin">
        <color indexed="64"/>
      </left>
      <right/>
      <top style="thin">
        <color rgb="FF000000"/>
      </top>
      <bottom/>
      <diagonal/>
    </border>
    <border>
      <left style="medium">
        <color indexed="64"/>
      </left>
      <right/>
      <top style="thin">
        <color rgb="FF000000"/>
      </top>
      <bottom/>
      <diagonal/>
    </border>
    <border>
      <left style="medium">
        <color indexed="64"/>
      </left>
      <right style="medium">
        <color indexed="64"/>
      </right>
      <top style="thin">
        <color rgb="FF000000"/>
      </top>
      <bottom/>
      <diagonal/>
    </border>
    <border>
      <left/>
      <right/>
      <top style="thin">
        <color rgb="FF000000"/>
      </top>
      <bottom/>
      <diagonal/>
    </border>
    <border>
      <left style="thin">
        <color auto="1"/>
      </left>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auto="1"/>
      </left>
      <right style="thin">
        <color indexed="64"/>
      </right>
      <top style="thin">
        <color auto="1"/>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style="medium">
        <color indexed="64"/>
      </left>
      <right/>
      <top style="thin">
        <color rgb="FF000000"/>
      </top>
      <bottom style="medium">
        <color indexed="64"/>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4">
    <xf numFmtId="0" fontId="0" fillId="0" borderId="0"/>
    <xf numFmtId="0" fontId="3" fillId="0" borderId="0">
      <alignment vertical="top"/>
    </xf>
    <xf numFmtId="43" fontId="10" fillId="0" borderId="0" applyFont="0" applyFill="0" applyBorder="0" applyAlignment="0" applyProtection="0"/>
    <xf numFmtId="9" fontId="10" fillId="0" borderId="0" applyFont="0" applyFill="0" applyBorder="0" applyAlignment="0" applyProtection="0"/>
  </cellStyleXfs>
  <cellXfs count="89">
    <xf numFmtId="0" fontId="0" fillId="0" borderId="0" xfId="0"/>
    <xf numFmtId="0" fontId="2" fillId="0" borderId="0" xfId="0" applyFont="1" applyAlignment="1">
      <alignment vertical="top" wrapText="1"/>
    </xf>
    <xf numFmtId="0" fontId="4" fillId="0" borderId="0" xfId="1" applyFont="1" applyAlignment="1">
      <alignment horizontal="left" vertical="top" wrapText="1" readingOrder="1"/>
    </xf>
    <xf numFmtId="0" fontId="5" fillId="0" borderId="0" xfId="1" applyFont="1" applyAlignment="1">
      <alignment horizontal="left" vertical="top" wrapText="1" readingOrder="1"/>
    </xf>
    <xf numFmtId="0" fontId="6" fillId="0" borderId="0" xfId="0" applyNumberFormat="1" applyFont="1" applyFill="1" applyBorder="1" applyAlignment="1">
      <alignment vertical="top" wrapText="1"/>
    </xf>
    <xf numFmtId="0" fontId="7"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43" fontId="9" fillId="3" borderId="14" xfId="2" applyFont="1" applyFill="1" applyBorder="1" applyAlignment="1">
      <alignment horizontal="center" vertical="center" wrapText="1"/>
    </xf>
    <xf numFmtId="0" fontId="11" fillId="6" borderId="16" xfId="0" applyFont="1" applyFill="1" applyBorder="1" applyAlignment="1">
      <alignment horizontal="right" vertical="top" wrapText="1"/>
    </xf>
    <xf numFmtId="0" fontId="11" fillId="6" borderId="17" xfId="0" applyFont="1" applyFill="1" applyBorder="1" applyAlignment="1">
      <alignment vertical="top" wrapText="1"/>
    </xf>
    <xf numFmtId="0" fontId="12" fillId="6" borderId="18" xfId="0" applyFont="1" applyFill="1" applyBorder="1" applyAlignment="1">
      <alignment vertical="top" wrapText="1"/>
    </xf>
    <xf numFmtId="43" fontId="11" fillId="7" borderId="19" xfId="2" applyFont="1" applyFill="1" applyBorder="1" applyAlignment="1">
      <alignment vertical="top" wrapText="1"/>
    </xf>
    <xf numFmtId="43" fontId="11" fillId="7" borderId="20" xfId="2" applyFont="1" applyFill="1" applyBorder="1" applyAlignment="1">
      <alignment vertical="top" wrapText="1"/>
    </xf>
    <xf numFmtId="43" fontId="11" fillId="7" borderId="21" xfId="2" applyFont="1" applyFill="1" applyBorder="1" applyAlignment="1">
      <alignment vertical="top" wrapText="1"/>
    </xf>
    <xf numFmtId="0" fontId="13" fillId="7" borderId="22" xfId="2" applyNumberFormat="1" applyFont="1" applyFill="1" applyBorder="1" applyAlignment="1">
      <alignment vertical="top" wrapText="1"/>
    </xf>
    <xf numFmtId="0" fontId="12" fillId="0" borderId="23" xfId="0" applyFont="1" applyBorder="1" applyAlignment="1">
      <alignment horizontal="right" vertical="top" wrapText="1"/>
    </xf>
    <xf numFmtId="0" fontId="12" fillId="0" borderId="24" xfId="0" applyFont="1" applyFill="1" applyBorder="1" applyAlignment="1">
      <alignment vertical="top" wrapText="1"/>
    </xf>
    <xf numFmtId="0" fontId="12" fillId="0" borderId="25" xfId="0" applyFont="1" applyBorder="1" applyAlignment="1">
      <alignment horizontal="center" vertical="top" wrapText="1"/>
    </xf>
    <xf numFmtId="43" fontId="14" fillId="0" borderId="26" xfId="2" applyFont="1" applyBorder="1" applyAlignment="1">
      <alignment vertical="top" wrapText="1"/>
    </xf>
    <xf numFmtId="43" fontId="14" fillId="0" borderId="27" xfId="2" applyFont="1" applyBorder="1" applyAlignment="1">
      <alignment vertical="top" wrapText="1"/>
    </xf>
    <xf numFmtId="43" fontId="12" fillId="0" borderId="28" xfId="2" applyFont="1" applyFill="1" applyBorder="1" applyAlignment="1">
      <alignment vertical="top" wrapText="1"/>
    </xf>
    <xf numFmtId="0" fontId="13" fillId="0" borderId="29" xfId="2" applyNumberFormat="1" applyFont="1" applyFill="1" applyBorder="1" applyAlignment="1">
      <alignment vertical="top" wrapText="1"/>
    </xf>
    <xf numFmtId="0" fontId="11" fillId="6" borderId="23" xfId="0" applyFont="1" applyFill="1" applyBorder="1" applyAlignment="1">
      <alignment horizontal="right" vertical="top" wrapText="1"/>
    </xf>
    <xf numFmtId="0" fontId="11" fillId="6" borderId="24" xfId="0" applyFont="1" applyFill="1" applyBorder="1" applyAlignment="1">
      <alignment vertical="top" wrapText="1"/>
    </xf>
    <xf numFmtId="0" fontId="11" fillId="6" borderId="25" xfId="0" applyFont="1" applyFill="1" applyBorder="1" applyAlignment="1">
      <alignment horizontal="center" vertical="top" wrapText="1"/>
    </xf>
    <xf numFmtId="43" fontId="15" fillId="7" borderId="26" xfId="2" applyFont="1" applyFill="1" applyBorder="1" applyAlignment="1">
      <alignment vertical="top" wrapText="1"/>
    </xf>
    <xf numFmtId="43" fontId="15" fillId="7" borderId="27" xfId="2" applyFont="1" applyFill="1" applyBorder="1" applyAlignment="1">
      <alignment vertical="top" wrapText="1"/>
    </xf>
    <xf numFmtId="43" fontId="11" fillId="7" borderId="28" xfId="2" applyFont="1" applyFill="1" applyBorder="1" applyAlignment="1">
      <alignment vertical="top" wrapText="1"/>
    </xf>
    <xf numFmtId="0" fontId="13" fillId="7" borderId="29" xfId="2" applyNumberFormat="1" applyFont="1" applyFill="1" applyBorder="1" applyAlignment="1">
      <alignment vertical="top" wrapText="1"/>
    </xf>
    <xf numFmtId="0" fontId="12" fillId="0" borderId="23" xfId="0" applyFont="1" applyFill="1" applyBorder="1" applyAlignment="1">
      <alignment horizontal="right" vertical="top" wrapText="1"/>
    </xf>
    <xf numFmtId="0" fontId="12" fillId="0" borderId="25" xfId="0" applyFont="1" applyFill="1" applyBorder="1" applyAlignment="1">
      <alignment horizontal="center" vertical="top" wrapText="1"/>
    </xf>
    <xf numFmtId="0" fontId="12" fillId="6" borderId="25" xfId="0" applyFont="1" applyFill="1" applyBorder="1" applyAlignment="1">
      <alignment vertical="top" wrapText="1"/>
    </xf>
    <xf numFmtId="0" fontId="7" fillId="0" borderId="0" xfId="0" applyFont="1" applyAlignment="1">
      <alignment vertical="top" wrapText="1"/>
    </xf>
    <xf numFmtId="0" fontId="11" fillId="6" borderId="25" xfId="0" applyFont="1" applyFill="1" applyBorder="1" applyAlignment="1">
      <alignment vertical="top" wrapText="1"/>
    </xf>
    <xf numFmtId="43" fontId="11" fillId="7" borderId="26" xfId="2" applyFont="1" applyFill="1" applyBorder="1" applyAlignment="1">
      <alignment vertical="top" wrapText="1"/>
    </xf>
    <xf numFmtId="43" fontId="11" fillId="7" borderId="27" xfId="2" applyFont="1" applyFill="1" applyBorder="1" applyAlignment="1">
      <alignment vertical="top" wrapText="1"/>
    </xf>
    <xf numFmtId="0" fontId="16" fillId="7" borderId="29" xfId="2" applyNumberFormat="1" applyFont="1" applyFill="1" applyBorder="1" applyAlignment="1">
      <alignment vertical="top" wrapText="1"/>
    </xf>
    <xf numFmtId="43" fontId="12" fillId="7" borderId="26" xfId="2" applyFont="1" applyFill="1" applyBorder="1" applyAlignment="1">
      <alignment vertical="top" wrapText="1"/>
    </xf>
    <xf numFmtId="43" fontId="12" fillId="7" borderId="27" xfId="2" applyFont="1" applyFill="1" applyBorder="1" applyAlignment="1">
      <alignment vertical="top" wrapText="1"/>
    </xf>
    <xf numFmtId="43" fontId="12" fillId="7" borderId="29" xfId="2" applyFont="1" applyFill="1" applyBorder="1" applyAlignment="1">
      <alignment vertical="top" wrapText="1"/>
    </xf>
    <xf numFmtId="0" fontId="12" fillId="0" borderId="24" xfId="0" applyFont="1" applyFill="1" applyBorder="1" applyAlignment="1">
      <alignment horizontal="left" vertical="top" wrapText="1"/>
    </xf>
    <xf numFmtId="43" fontId="12" fillId="0" borderId="26" xfId="2" applyFont="1" applyFill="1" applyBorder="1" applyAlignment="1">
      <alignment vertical="top" wrapText="1"/>
    </xf>
    <xf numFmtId="43" fontId="12" fillId="0" borderId="27" xfId="2" applyFont="1" applyFill="1" applyBorder="1" applyAlignment="1">
      <alignment vertical="top" wrapText="1"/>
    </xf>
    <xf numFmtId="43" fontId="12" fillId="0" borderId="26" xfId="2" applyFont="1" applyBorder="1" applyAlignment="1">
      <alignment vertical="top" wrapText="1"/>
    </xf>
    <xf numFmtId="43" fontId="14" fillId="7" borderId="26" xfId="2" applyFont="1" applyFill="1" applyBorder="1" applyAlignment="1">
      <alignment vertical="top" wrapText="1"/>
    </xf>
    <xf numFmtId="43" fontId="14" fillId="7" borderId="27" xfId="2" applyFont="1" applyFill="1" applyBorder="1" applyAlignment="1">
      <alignment vertical="top" wrapText="1"/>
    </xf>
    <xf numFmtId="0" fontId="12" fillId="0" borderId="24" xfId="0" applyFont="1" applyBorder="1" applyAlignment="1">
      <alignment vertical="top" wrapText="1"/>
    </xf>
    <xf numFmtId="0" fontId="0" fillId="0" borderId="0" xfId="0" applyAlignment="1">
      <alignment vertical="top" wrapText="1"/>
    </xf>
    <xf numFmtId="0" fontId="17" fillId="8" borderId="30" xfId="0" applyFont="1" applyFill="1" applyBorder="1" applyAlignment="1">
      <alignment vertical="top" wrapText="1"/>
    </xf>
    <xf numFmtId="0" fontId="17" fillId="8" borderId="31" xfId="0" applyFont="1" applyFill="1" applyBorder="1" applyAlignment="1">
      <alignment vertical="top" wrapText="1"/>
    </xf>
    <xf numFmtId="0" fontId="18" fillId="8" borderId="32" xfId="0" applyFont="1" applyFill="1" applyBorder="1" applyAlignment="1">
      <alignment vertical="top" wrapText="1"/>
    </xf>
    <xf numFmtId="0" fontId="18" fillId="7" borderId="31" xfId="0" applyFont="1" applyFill="1" applyBorder="1" applyAlignment="1">
      <alignment vertical="top" wrapText="1"/>
    </xf>
    <xf numFmtId="0" fontId="18" fillId="7" borderId="33" xfId="0" applyFont="1" applyFill="1" applyBorder="1" applyAlignment="1">
      <alignment vertical="top" wrapText="1"/>
    </xf>
    <xf numFmtId="0" fontId="19" fillId="7" borderId="9" xfId="0" applyNumberFormat="1" applyFont="1" applyFill="1" applyBorder="1" applyAlignment="1">
      <alignment vertical="top" wrapText="1"/>
    </xf>
    <xf numFmtId="0" fontId="20" fillId="0" borderId="34" xfId="0" applyFont="1" applyBorder="1" applyAlignment="1">
      <alignment vertical="top" wrapText="1"/>
    </xf>
    <xf numFmtId="0" fontId="17" fillId="0" borderId="35" xfId="0" applyFont="1" applyBorder="1" applyAlignment="1">
      <alignment vertical="top" wrapText="1"/>
    </xf>
    <xf numFmtId="0" fontId="20" fillId="0" borderId="36" xfId="0" applyFont="1" applyBorder="1" applyAlignment="1">
      <alignment horizontal="center" vertical="top" wrapText="1"/>
    </xf>
    <xf numFmtId="4" fontId="20" fillId="0" borderId="35" xfId="0" applyNumberFormat="1" applyFont="1" applyBorder="1" applyAlignment="1">
      <alignment horizontal="right" vertical="top" wrapText="1"/>
    </xf>
    <xf numFmtId="10" fontId="20" fillId="0" borderId="37" xfId="3" applyNumberFormat="1" applyFont="1" applyBorder="1" applyAlignment="1">
      <alignment horizontal="right" vertical="top" wrapText="1"/>
    </xf>
    <xf numFmtId="4" fontId="20" fillId="0" borderId="38" xfId="0" applyNumberFormat="1" applyFont="1" applyBorder="1" applyAlignment="1">
      <alignment horizontal="right" vertical="top" wrapText="1"/>
    </xf>
    <xf numFmtId="0" fontId="21" fillId="0" borderId="8" xfId="0" applyFont="1" applyBorder="1" applyAlignment="1">
      <alignment vertical="top" wrapText="1"/>
    </xf>
    <xf numFmtId="10" fontId="20" fillId="0" borderId="39" xfId="3" applyNumberFormat="1" applyFont="1" applyBorder="1" applyAlignment="1">
      <alignment horizontal="right" vertical="top" wrapText="1"/>
    </xf>
    <xf numFmtId="4" fontId="17" fillId="0" borderId="38" xfId="0" applyNumberFormat="1" applyFont="1" applyBorder="1" applyAlignment="1">
      <alignment horizontal="right" vertical="top" wrapText="1"/>
    </xf>
    <xf numFmtId="0" fontId="19" fillId="0" borderId="9" xfId="0" applyNumberFormat="1" applyFont="1" applyBorder="1" applyAlignment="1">
      <alignment horizontal="right" vertical="top" wrapText="1"/>
    </xf>
    <xf numFmtId="0" fontId="17" fillId="8" borderId="40" xfId="0" applyFont="1" applyFill="1" applyBorder="1" applyAlignment="1">
      <alignment vertical="top" wrapText="1"/>
    </xf>
    <xf numFmtId="0" fontId="17" fillId="8" borderId="41" xfId="0" applyFont="1" applyFill="1" applyBorder="1" applyAlignment="1">
      <alignment vertical="top" wrapText="1"/>
    </xf>
    <xf numFmtId="0" fontId="18" fillId="8" borderId="42" xfId="0" applyFont="1" applyFill="1" applyBorder="1" applyAlignment="1">
      <alignment vertical="top" wrapText="1"/>
    </xf>
    <xf numFmtId="0" fontId="18" fillId="7" borderId="41" xfId="0" applyFont="1" applyFill="1" applyBorder="1" applyAlignment="1">
      <alignment vertical="top" wrapText="1"/>
    </xf>
    <xf numFmtId="0" fontId="18" fillId="7" borderId="43" xfId="0" applyFont="1" applyFill="1" applyBorder="1" applyAlignment="1">
      <alignment vertical="top" wrapText="1"/>
    </xf>
    <xf numFmtId="4" fontId="17" fillId="7" borderId="44" xfId="0" applyNumberFormat="1" applyFont="1" applyFill="1" applyBorder="1" applyAlignment="1">
      <alignment vertical="top" wrapText="1"/>
    </xf>
    <xf numFmtId="0" fontId="19" fillId="7" borderId="15" xfId="0" applyNumberFormat="1" applyFont="1" applyFill="1" applyBorder="1" applyAlignment="1">
      <alignment vertical="top" wrapText="1"/>
    </xf>
    <xf numFmtId="0" fontId="8" fillId="2" borderId="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 fillId="4" borderId="6" xfId="2" applyNumberFormat="1" applyFont="1" applyFill="1" applyBorder="1" applyAlignment="1">
      <alignment horizontal="center" vertical="center" wrapText="1"/>
    </xf>
    <xf numFmtId="0" fontId="1" fillId="4" borderId="9" xfId="2" applyNumberFormat="1" applyFont="1" applyFill="1" applyBorder="1" applyAlignment="1">
      <alignment horizontal="center" vertical="center" wrapText="1"/>
    </xf>
    <xf numFmtId="0" fontId="1" fillId="4" borderId="15" xfId="2" applyNumberFormat="1" applyFont="1" applyFill="1" applyBorder="1" applyAlignment="1">
      <alignment horizontal="center" vertical="center" wrapText="1"/>
    </xf>
    <xf numFmtId="0" fontId="1" fillId="5" borderId="6" xfId="2" applyNumberFormat="1" applyFont="1" applyFill="1" applyBorder="1" applyAlignment="1">
      <alignment horizontal="center" vertical="center" wrapText="1"/>
    </xf>
    <xf numFmtId="0" fontId="1" fillId="5" borderId="9" xfId="2" applyNumberFormat="1" applyFont="1" applyFill="1" applyBorder="1" applyAlignment="1">
      <alignment horizontal="center" vertical="center" wrapText="1"/>
    </xf>
    <xf numFmtId="0" fontId="1" fillId="5" borderId="15" xfId="2" applyNumberFormat="1" applyFont="1" applyFill="1" applyBorder="1" applyAlignment="1">
      <alignment horizontal="center" vertical="center" wrapText="1"/>
    </xf>
  </cellXfs>
  <cellStyles count="4">
    <cellStyle name="Millares 16 3" xfId="2" xr:uid="{FBB4C72F-2863-4EA5-B581-FE70D9AA0E27}"/>
    <cellStyle name="Normal" xfId="0" builtinId="0"/>
    <cellStyle name="Normal 158 2" xfId="1" xr:uid="{52E9FD45-6BCD-43D9-9D63-F69C571F3347}"/>
    <cellStyle name="Porcentaje 10" xfId="3" xr:uid="{4B5BFBA6-8B78-4639-8A9C-5912085A3C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763418</xdr:colOff>
      <xdr:row>1</xdr:row>
      <xdr:rowOff>37657</xdr:rowOff>
    </xdr:to>
    <xdr:pic>
      <xdr:nvPicPr>
        <xdr:cNvPr id="6" name="Imagen 5" descr="cid:image004.jpg@01D7823F.95D2A700">
          <a:extLst>
            <a:ext uri="{FF2B5EF4-FFF2-40B4-BE49-F238E27FC236}">
              <a16:creationId xmlns:a16="http://schemas.microsoft.com/office/drawing/2014/main" id="{8A3159F7-A0AC-468C-9BFD-D3A2FEECA42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82" y="0"/>
          <a:ext cx="763418" cy="418657"/>
        </a:xfrm>
        <a:prstGeom prst="rect">
          <a:avLst/>
        </a:prstGeom>
        <a:noFill/>
        <a:ln>
          <a:noFill/>
        </a:ln>
      </xdr:spPr>
    </xdr:pic>
    <xdr:clientData/>
  </xdr:twoCellAnchor>
  <xdr:twoCellAnchor editAs="oneCell">
    <xdr:from>
      <xdr:col>3</xdr:col>
      <xdr:colOff>608137</xdr:colOff>
      <xdr:row>0</xdr:row>
      <xdr:rowOff>91350</xdr:rowOff>
    </xdr:from>
    <xdr:to>
      <xdr:col>4</xdr:col>
      <xdr:colOff>864055</xdr:colOff>
      <xdr:row>1</xdr:row>
      <xdr:rowOff>86619</xdr:rowOff>
    </xdr:to>
    <xdr:pic>
      <xdr:nvPicPr>
        <xdr:cNvPr id="7" name="Imagen 6">
          <a:extLst>
            <a:ext uri="{FF2B5EF4-FFF2-40B4-BE49-F238E27FC236}">
              <a16:creationId xmlns:a16="http://schemas.microsoft.com/office/drawing/2014/main" id="{97151D03-A6D8-4B51-950E-979C79657FEC}"/>
            </a:ext>
          </a:extLst>
        </xdr:cNvPr>
        <xdr:cNvPicPr>
          <a:picLocks noChangeAspect="1"/>
        </xdr:cNvPicPr>
      </xdr:nvPicPr>
      <xdr:blipFill rotWithShape="1">
        <a:blip xmlns:r="http://schemas.openxmlformats.org/officeDocument/2006/relationships" r:embed="rId2"/>
        <a:srcRect l="34171" t="37917" r="34980" b="39536"/>
        <a:stretch/>
      </xdr:blipFill>
      <xdr:spPr>
        <a:xfrm>
          <a:off x="6054196" y="91350"/>
          <a:ext cx="917065" cy="37626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9A70-D066-4D56-914E-429E6BF0CE5B}">
  <dimension ref="A1:I64"/>
  <sheetViews>
    <sheetView tabSelected="1" topLeftCell="C1" zoomScale="70" zoomScaleNormal="70" workbookViewId="0">
      <selection activeCell="E1" sqref="E1"/>
    </sheetView>
  </sheetViews>
  <sheetFormatPr baseColWidth="10" defaultRowHeight="15" x14ac:dyDescent="0.25"/>
  <cols>
    <col min="1" max="1" width="5.140625" customWidth="1"/>
    <col min="2" max="2" width="13.7109375" customWidth="1"/>
    <col min="3" max="3" width="62.7109375" customWidth="1"/>
    <col min="4" max="4" width="9.85546875" customWidth="1"/>
    <col min="5" max="7" width="19.85546875" customWidth="1"/>
    <col min="8" max="9" width="77" customWidth="1"/>
  </cols>
  <sheetData>
    <row r="1" spans="1:9" ht="30" x14ac:dyDescent="0.25">
      <c r="A1" s="1"/>
      <c r="B1" s="1"/>
      <c r="C1" s="2" t="s">
        <v>0</v>
      </c>
      <c r="D1" s="3"/>
      <c r="E1" s="1"/>
      <c r="F1" s="1"/>
      <c r="G1" s="1"/>
      <c r="H1" s="4"/>
      <c r="I1" s="4"/>
    </row>
    <row r="2" spans="1:9" ht="30" x14ac:dyDescent="0.25">
      <c r="A2" s="1"/>
      <c r="B2" s="1"/>
      <c r="C2" s="2" t="s">
        <v>1</v>
      </c>
      <c r="D2" s="3"/>
      <c r="E2" s="1"/>
      <c r="F2" s="1"/>
      <c r="G2" s="1"/>
      <c r="H2" s="4"/>
      <c r="I2" s="4"/>
    </row>
    <row r="3" spans="1:9" x14ac:dyDescent="0.25">
      <c r="A3" s="1"/>
      <c r="B3" s="1"/>
      <c r="C3" s="5"/>
      <c r="D3" s="6"/>
      <c r="E3" s="1"/>
      <c r="F3" s="1"/>
      <c r="G3" s="1"/>
      <c r="H3" s="4"/>
      <c r="I3" s="4"/>
    </row>
    <row r="4" spans="1:9" ht="15.75" thickBot="1" x14ac:dyDescent="0.3">
      <c r="A4" s="1"/>
      <c r="B4" s="1"/>
      <c r="C4" s="1"/>
      <c r="D4" s="6"/>
      <c r="E4" s="1"/>
      <c r="F4" s="1"/>
      <c r="G4" s="1"/>
      <c r="H4" s="4"/>
      <c r="I4" s="4"/>
    </row>
    <row r="5" spans="1:9" ht="17.25" thickBot="1" x14ac:dyDescent="0.3">
      <c r="A5" s="7"/>
      <c r="B5" s="74" t="s">
        <v>2</v>
      </c>
      <c r="C5" s="74" t="s">
        <v>3</v>
      </c>
      <c r="D5" s="77" t="s">
        <v>4</v>
      </c>
      <c r="E5" s="80" t="s">
        <v>5</v>
      </c>
      <c r="F5" s="81"/>
      <c r="G5" s="82"/>
      <c r="H5" s="83" t="s">
        <v>6</v>
      </c>
      <c r="I5" s="86" t="s">
        <v>7</v>
      </c>
    </row>
    <row r="6" spans="1:9" ht="17.25" customHeight="1" thickBot="1" x14ac:dyDescent="0.3">
      <c r="A6" s="7"/>
      <c r="B6" s="75"/>
      <c r="C6" s="75"/>
      <c r="D6" s="78"/>
      <c r="E6" s="80" t="s">
        <v>8</v>
      </c>
      <c r="F6" s="81"/>
      <c r="G6" s="82"/>
      <c r="H6" s="84"/>
      <c r="I6" s="87"/>
    </row>
    <row r="7" spans="1:9" ht="17.25" thickBot="1" x14ac:dyDescent="0.3">
      <c r="A7" s="7"/>
      <c r="B7" s="76"/>
      <c r="C7" s="76"/>
      <c r="D7" s="79"/>
      <c r="E7" s="8" t="s">
        <v>9</v>
      </c>
      <c r="F7" s="9" t="s">
        <v>10</v>
      </c>
      <c r="G7" s="10" t="s">
        <v>11</v>
      </c>
      <c r="H7" s="85"/>
      <c r="I7" s="88"/>
    </row>
    <row r="8" spans="1:9" x14ac:dyDescent="0.25">
      <c r="A8" s="1"/>
      <c r="B8" s="11">
        <v>100</v>
      </c>
      <c r="C8" s="12" t="s">
        <v>12</v>
      </c>
      <c r="D8" s="13"/>
      <c r="E8" s="14"/>
      <c r="F8" s="15"/>
      <c r="G8" s="16">
        <f>SUM(G9:G10)</f>
        <v>271348.92</v>
      </c>
      <c r="H8" s="17"/>
      <c r="I8" s="17"/>
    </row>
    <row r="9" spans="1:9" x14ac:dyDescent="0.25">
      <c r="A9" s="1"/>
      <c r="B9" s="18" t="s">
        <v>13</v>
      </c>
      <c r="C9" s="19" t="s">
        <v>14</v>
      </c>
      <c r="D9" s="20" t="s">
        <v>15</v>
      </c>
      <c r="E9" s="21">
        <v>1</v>
      </c>
      <c r="F9" s="22">
        <v>2617.25</v>
      </c>
      <c r="G9" s="23">
        <f>+ROUND(E9*F9,2)</f>
        <v>2617.25</v>
      </c>
      <c r="H9" s="24" t="s">
        <v>16</v>
      </c>
      <c r="I9" s="24"/>
    </row>
    <row r="10" spans="1:9" x14ac:dyDescent="0.25">
      <c r="A10" s="1"/>
      <c r="B10" s="18" t="s">
        <v>17</v>
      </c>
      <c r="C10" s="19" t="s">
        <v>18</v>
      </c>
      <c r="D10" s="20" t="s">
        <v>19</v>
      </c>
      <c r="E10" s="21">
        <v>1</v>
      </c>
      <c r="F10" s="22">
        <v>268731.67</v>
      </c>
      <c r="G10" s="23">
        <f>+ROUND(E10*F10,2)</f>
        <v>268731.67</v>
      </c>
      <c r="H10" s="24" t="s">
        <v>20</v>
      </c>
      <c r="I10" s="24" t="s">
        <v>21</v>
      </c>
    </row>
    <row r="11" spans="1:9" x14ac:dyDescent="0.25">
      <c r="A11" s="1"/>
      <c r="B11" s="25">
        <v>200</v>
      </c>
      <c r="C11" s="26" t="s">
        <v>22</v>
      </c>
      <c r="D11" s="27"/>
      <c r="E11" s="28"/>
      <c r="F11" s="29"/>
      <c r="G11" s="30">
        <f>SUM(G12:G17)</f>
        <v>1153024.0699999998</v>
      </c>
      <c r="H11" s="31"/>
      <c r="I11" s="31"/>
    </row>
    <row r="12" spans="1:9" x14ac:dyDescent="0.25">
      <c r="A12" s="1"/>
      <c r="B12" s="32" t="s">
        <v>23</v>
      </c>
      <c r="C12" s="19" t="s">
        <v>24</v>
      </c>
      <c r="D12" s="33" t="s">
        <v>19</v>
      </c>
      <c r="E12" s="21">
        <v>1</v>
      </c>
      <c r="F12" s="22">
        <v>439940</v>
      </c>
      <c r="G12" s="23">
        <f t="shared" ref="G12:G17" si="0">+ROUND(E12*F12,2)</f>
        <v>439940</v>
      </c>
      <c r="H12" s="24" t="s">
        <v>20</v>
      </c>
      <c r="I12" s="24"/>
    </row>
    <row r="13" spans="1:9" x14ac:dyDescent="0.25">
      <c r="A13" s="1"/>
      <c r="B13" s="32" t="s">
        <v>25</v>
      </c>
      <c r="C13" s="19" t="s">
        <v>26</v>
      </c>
      <c r="D13" s="33" t="s">
        <v>27</v>
      </c>
      <c r="E13" s="21">
        <v>1.56</v>
      </c>
      <c r="F13" s="22">
        <v>9324.27</v>
      </c>
      <c r="G13" s="23">
        <f t="shared" si="0"/>
        <v>14545.86</v>
      </c>
      <c r="H13" s="24" t="s">
        <v>28</v>
      </c>
      <c r="I13" s="24"/>
    </row>
    <row r="14" spans="1:9" x14ac:dyDescent="0.25">
      <c r="A14" s="1"/>
      <c r="B14" s="32" t="s">
        <v>29</v>
      </c>
      <c r="C14" s="19" t="s">
        <v>30</v>
      </c>
      <c r="D14" s="33" t="s">
        <v>31</v>
      </c>
      <c r="E14" s="21">
        <v>5</v>
      </c>
      <c r="F14" s="22">
        <v>32556</v>
      </c>
      <c r="G14" s="23">
        <f t="shared" si="0"/>
        <v>162780</v>
      </c>
      <c r="H14" s="24" t="s">
        <v>28</v>
      </c>
      <c r="I14" s="24"/>
    </row>
    <row r="15" spans="1:9" ht="30" x14ac:dyDescent="0.25">
      <c r="A15" s="1"/>
      <c r="B15" s="32" t="s">
        <v>32</v>
      </c>
      <c r="C15" s="19" t="s">
        <v>33</v>
      </c>
      <c r="D15" s="33" t="s">
        <v>27</v>
      </c>
      <c r="E15" s="21">
        <v>2.0299999999999998</v>
      </c>
      <c r="F15" s="22">
        <v>98198.94</v>
      </c>
      <c r="G15" s="23">
        <f t="shared" si="0"/>
        <v>199343.85</v>
      </c>
      <c r="H15" s="24" t="s">
        <v>28</v>
      </c>
      <c r="I15" s="24" t="s">
        <v>34</v>
      </c>
    </row>
    <row r="16" spans="1:9" x14ac:dyDescent="0.25">
      <c r="A16" s="1"/>
      <c r="B16" s="32" t="s">
        <v>35</v>
      </c>
      <c r="C16" s="19" t="s">
        <v>36</v>
      </c>
      <c r="D16" s="33" t="s">
        <v>37</v>
      </c>
      <c r="E16" s="21">
        <v>468</v>
      </c>
      <c r="F16" s="22">
        <v>40.020000000000003</v>
      </c>
      <c r="G16" s="23">
        <f t="shared" si="0"/>
        <v>18729.36</v>
      </c>
      <c r="H16" s="24" t="s">
        <v>28</v>
      </c>
      <c r="I16" s="24" t="s">
        <v>38</v>
      </c>
    </row>
    <row r="17" spans="1:9" ht="30" x14ac:dyDescent="0.25">
      <c r="A17" s="1"/>
      <c r="B17" s="32" t="s">
        <v>39</v>
      </c>
      <c r="C17" s="19" t="s">
        <v>40</v>
      </c>
      <c r="D17" s="33" t="s">
        <v>31</v>
      </c>
      <c r="E17" s="21">
        <v>5</v>
      </c>
      <c r="F17" s="22">
        <v>63537</v>
      </c>
      <c r="G17" s="23">
        <f t="shared" si="0"/>
        <v>317685</v>
      </c>
      <c r="H17" s="24" t="s">
        <v>28</v>
      </c>
      <c r="I17" s="24"/>
    </row>
    <row r="18" spans="1:9" x14ac:dyDescent="0.25">
      <c r="A18" s="1"/>
      <c r="B18" s="25">
        <v>300</v>
      </c>
      <c r="C18" s="26" t="s">
        <v>41</v>
      </c>
      <c r="D18" s="34"/>
      <c r="E18" s="28"/>
      <c r="F18" s="29"/>
      <c r="G18" s="30">
        <f>SUM(G19:G21)</f>
        <v>698157.87</v>
      </c>
      <c r="H18" s="31"/>
      <c r="I18" s="31"/>
    </row>
    <row r="19" spans="1:9" ht="30" x14ac:dyDescent="0.25">
      <c r="A19" s="1"/>
      <c r="B19" s="32" t="s">
        <v>42</v>
      </c>
      <c r="C19" s="19" t="s">
        <v>43</v>
      </c>
      <c r="D19" s="33" t="s">
        <v>37</v>
      </c>
      <c r="E19" s="21">
        <v>2767.65</v>
      </c>
      <c r="F19" s="22">
        <v>33.25</v>
      </c>
      <c r="G19" s="23">
        <f t="shared" ref="G19:G21" si="1">+ROUND(E19*F19,2)</f>
        <v>92024.36</v>
      </c>
      <c r="H19" s="24" t="s">
        <v>28</v>
      </c>
      <c r="I19" s="24" t="s">
        <v>44</v>
      </c>
    </row>
    <row r="20" spans="1:9" ht="30" x14ac:dyDescent="0.25">
      <c r="A20" s="1"/>
      <c r="B20" s="32" t="s">
        <v>45</v>
      </c>
      <c r="C20" s="19" t="s">
        <v>46</v>
      </c>
      <c r="D20" s="33" t="s">
        <v>37</v>
      </c>
      <c r="E20" s="21">
        <v>1379.71</v>
      </c>
      <c r="F20" s="22">
        <v>33.25</v>
      </c>
      <c r="G20" s="23">
        <f t="shared" si="1"/>
        <v>45875.360000000001</v>
      </c>
      <c r="H20" s="24" t="s">
        <v>28</v>
      </c>
      <c r="I20" s="24" t="s">
        <v>44</v>
      </c>
    </row>
    <row r="21" spans="1:9" ht="30" x14ac:dyDescent="0.25">
      <c r="A21" s="1"/>
      <c r="B21" s="32" t="s">
        <v>47</v>
      </c>
      <c r="C21" s="19" t="s">
        <v>48</v>
      </c>
      <c r="D21" s="33" t="s">
        <v>37</v>
      </c>
      <c r="E21" s="21">
        <v>27943.05</v>
      </c>
      <c r="F21" s="22">
        <v>20.05</v>
      </c>
      <c r="G21" s="23">
        <f t="shared" si="1"/>
        <v>560258.15</v>
      </c>
      <c r="H21" s="24" t="s">
        <v>49</v>
      </c>
      <c r="I21" s="24"/>
    </row>
    <row r="22" spans="1:9" x14ac:dyDescent="0.25">
      <c r="A22" s="35"/>
      <c r="B22" s="25">
        <v>400</v>
      </c>
      <c r="C22" s="26" t="s">
        <v>50</v>
      </c>
      <c r="D22" s="36"/>
      <c r="E22" s="37"/>
      <c r="F22" s="38"/>
      <c r="G22" s="30">
        <f>SUM(G23:G39)</f>
        <v>2399072.9600000004</v>
      </c>
      <c r="H22" s="39"/>
      <c r="I22" s="39"/>
    </row>
    <row r="23" spans="1:9" x14ac:dyDescent="0.25">
      <c r="A23" s="1"/>
      <c r="B23" s="25" t="s">
        <v>51</v>
      </c>
      <c r="C23" s="26" t="s">
        <v>52</v>
      </c>
      <c r="D23" s="34"/>
      <c r="E23" s="40"/>
      <c r="F23" s="41"/>
      <c r="G23" s="42"/>
      <c r="H23" s="31"/>
      <c r="I23" s="31"/>
    </row>
    <row r="24" spans="1:9" x14ac:dyDescent="0.25">
      <c r="A24" s="1"/>
      <c r="B24" s="18" t="s">
        <v>53</v>
      </c>
      <c r="C24" s="43" t="s">
        <v>54</v>
      </c>
      <c r="D24" s="20" t="s">
        <v>55</v>
      </c>
      <c r="E24" s="21">
        <v>1.38</v>
      </c>
      <c r="F24" s="22">
        <v>15945.75</v>
      </c>
      <c r="G24" s="23">
        <f t="shared" ref="G24:G39" si="2">+ROUND(E24*F24,2)</f>
        <v>22005.14</v>
      </c>
      <c r="H24" s="24" t="s">
        <v>28</v>
      </c>
      <c r="I24" s="24" t="s">
        <v>56</v>
      </c>
    </row>
    <row r="25" spans="1:9" x14ac:dyDescent="0.25">
      <c r="A25" s="1"/>
      <c r="B25" s="32" t="s">
        <v>57</v>
      </c>
      <c r="C25" s="19" t="s">
        <v>58</v>
      </c>
      <c r="D25" s="33" t="s">
        <v>59</v>
      </c>
      <c r="E25" s="21">
        <v>19118.16</v>
      </c>
      <c r="F25" s="22">
        <v>4.8</v>
      </c>
      <c r="G25" s="23">
        <f t="shared" si="2"/>
        <v>91767.17</v>
      </c>
      <c r="H25" s="24" t="s">
        <v>28</v>
      </c>
      <c r="I25" s="24"/>
    </row>
    <row r="26" spans="1:9" x14ac:dyDescent="0.25">
      <c r="A26" s="1"/>
      <c r="B26" s="32" t="s">
        <v>60</v>
      </c>
      <c r="C26" s="19" t="s">
        <v>61</v>
      </c>
      <c r="D26" s="33" t="s">
        <v>59</v>
      </c>
      <c r="E26" s="21">
        <v>1439</v>
      </c>
      <c r="F26" s="22">
        <v>5.97</v>
      </c>
      <c r="G26" s="23">
        <f t="shared" si="2"/>
        <v>8590.83</v>
      </c>
      <c r="H26" s="24" t="s">
        <v>28</v>
      </c>
      <c r="I26" s="24"/>
    </row>
    <row r="27" spans="1:9" x14ac:dyDescent="0.25">
      <c r="A27" s="1"/>
      <c r="B27" s="32" t="s">
        <v>62</v>
      </c>
      <c r="C27" s="19" t="s">
        <v>63</v>
      </c>
      <c r="D27" s="33" t="s">
        <v>59</v>
      </c>
      <c r="E27" s="21">
        <v>21546.62</v>
      </c>
      <c r="F27" s="22">
        <v>7.41</v>
      </c>
      <c r="G27" s="23">
        <f t="shared" si="2"/>
        <v>159660.45000000001</v>
      </c>
      <c r="H27" s="24" t="s">
        <v>28</v>
      </c>
      <c r="I27" s="24"/>
    </row>
    <row r="28" spans="1:9" ht="30" x14ac:dyDescent="0.25">
      <c r="A28" s="1"/>
      <c r="B28" s="32" t="s">
        <v>64</v>
      </c>
      <c r="C28" s="19" t="s">
        <v>65</v>
      </c>
      <c r="D28" s="33" t="s">
        <v>59</v>
      </c>
      <c r="E28" s="44">
        <v>200</v>
      </c>
      <c r="F28" s="45">
        <v>43.69</v>
      </c>
      <c r="G28" s="23">
        <f t="shared" si="2"/>
        <v>8738</v>
      </c>
      <c r="H28" s="24" t="s">
        <v>66</v>
      </c>
      <c r="I28" s="24" t="s">
        <v>67</v>
      </c>
    </row>
    <row r="29" spans="1:9" ht="30" x14ac:dyDescent="0.25">
      <c r="A29" s="1"/>
      <c r="B29" s="32" t="s">
        <v>68</v>
      </c>
      <c r="C29" s="19" t="s">
        <v>69</v>
      </c>
      <c r="D29" s="33" t="s">
        <v>59</v>
      </c>
      <c r="E29" s="21">
        <v>27943.05</v>
      </c>
      <c r="F29" s="22">
        <v>21.2</v>
      </c>
      <c r="G29" s="23">
        <f t="shared" si="2"/>
        <v>592392.66</v>
      </c>
      <c r="H29" s="24" t="s">
        <v>28</v>
      </c>
      <c r="I29" s="24" t="s">
        <v>70</v>
      </c>
    </row>
    <row r="30" spans="1:9" x14ac:dyDescent="0.25">
      <c r="A30" s="1"/>
      <c r="B30" s="32" t="s">
        <v>71</v>
      </c>
      <c r="C30" s="19" t="s">
        <v>72</v>
      </c>
      <c r="D30" s="33" t="s">
        <v>37</v>
      </c>
      <c r="E30" s="21">
        <v>17472.189999999999</v>
      </c>
      <c r="F30" s="22">
        <v>22.57</v>
      </c>
      <c r="G30" s="23">
        <f t="shared" si="2"/>
        <v>394347.33</v>
      </c>
      <c r="H30" s="24" t="s">
        <v>28</v>
      </c>
      <c r="I30" s="24" t="s">
        <v>73</v>
      </c>
    </row>
    <row r="31" spans="1:9" ht="30" x14ac:dyDescent="0.25">
      <c r="A31" s="1"/>
      <c r="B31" s="32" t="s">
        <v>74</v>
      </c>
      <c r="C31" s="19" t="s">
        <v>75</v>
      </c>
      <c r="D31" s="33" t="s">
        <v>37</v>
      </c>
      <c r="E31" s="21">
        <v>12842.64</v>
      </c>
      <c r="F31" s="22">
        <v>21.06</v>
      </c>
      <c r="G31" s="23">
        <f t="shared" si="2"/>
        <v>270466</v>
      </c>
      <c r="H31" s="24" t="s">
        <v>28</v>
      </c>
      <c r="I31" s="24" t="s">
        <v>76</v>
      </c>
    </row>
    <row r="32" spans="1:9" x14ac:dyDescent="0.25">
      <c r="A32" s="1"/>
      <c r="B32" s="32" t="s">
        <v>77</v>
      </c>
      <c r="C32" s="19" t="s">
        <v>78</v>
      </c>
      <c r="D32" s="33" t="s">
        <v>37</v>
      </c>
      <c r="E32" s="21">
        <v>13698.21</v>
      </c>
      <c r="F32" s="22">
        <v>5.52</v>
      </c>
      <c r="G32" s="23">
        <f t="shared" si="2"/>
        <v>75614.12</v>
      </c>
      <c r="H32" s="24" t="s">
        <v>28</v>
      </c>
      <c r="I32" s="24"/>
    </row>
    <row r="33" spans="1:9" x14ac:dyDescent="0.25">
      <c r="A33" s="1"/>
      <c r="B33" s="32" t="s">
        <v>79</v>
      </c>
      <c r="C33" s="19" t="s">
        <v>80</v>
      </c>
      <c r="D33" s="33" t="s">
        <v>81</v>
      </c>
      <c r="E33" s="21">
        <v>6731.81</v>
      </c>
      <c r="F33" s="22">
        <v>5.04</v>
      </c>
      <c r="G33" s="23">
        <f t="shared" si="2"/>
        <v>33928.32</v>
      </c>
      <c r="H33" s="24" t="s">
        <v>28</v>
      </c>
      <c r="I33" s="24" t="s">
        <v>56</v>
      </c>
    </row>
    <row r="34" spans="1:9" x14ac:dyDescent="0.25">
      <c r="A34" s="1"/>
      <c r="B34" s="32" t="s">
        <v>82</v>
      </c>
      <c r="C34" s="19" t="s">
        <v>83</v>
      </c>
      <c r="D34" s="33" t="s">
        <v>37</v>
      </c>
      <c r="E34" s="21">
        <v>2212.14</v>
      </c>
      <c r="F34" s="22">
        <v>119.76</v>
      </c>
      <c r="G34" s="23">
        <f t="shared" si="2"/>
        <v>264925.89</v>
      </c>
      <c r="H34" s="24" t="s">
        <v>28</v>
      </c>
      <c r="I34" s="24" t="s">
        <v>84</v>
      </c>
    </row>
    <row r="35" spans="1:9" x14ac:dyDescent="0.25">
      <c r="A35" s="1"/>
      <c r="B35" s="32" t="s">
        <v>85</v>
      </c>
      <c r="C35" s="19" t="s">
        <v>86</v>
      </c>
      <c r="D35" s="33" t="s">
        <v>87</v>
      </c>
      <c r="E35" s="21">
        <v>35267.54</v>
      </c>
      <c r="F35" s="22">
        <v>7.22</v>
      </c>
      <c r="G35" s="23">
        <f t="shared" si="2"/>
        <v>254631.64</v>
      </c>
      <c r="H35" s="24" t="s">
        <v>88</v>
      </c>
      <c r="I35" s="24" t="s">
        <v>89</v>
      </c>
    </row>
    <row r="36" spans="1:9" x14ac:dyDescent="0.25">
      <c r="A36" s="1"/>
      <c r="B36" s="32" t="s">
        <v>90</v>
      </c>
      <c r="C36" s="19" t="s">
        <v>91</v>
      </c>
      <c r="D36" s="33" t="s">
        <v>37</v>
      </c>
      <c r="E36" s="21">
        <v>33961.81</v>
      </c>
      <c r="F36" s="22">
        <v>3.21</v>
      </c>
      <c r="G36" s="23">
        <f t="shared" si="2"/>
        <v>109017.41</v>
      </c>
      <c r="H36" s="24" t="s">
        <v>28</v>
      </c>
      <c r="I36" s="24" t="s">
        <v>92</v>
      </c>
    </row>
    <row r="37" spans="1:9" ht="30" x14ac:dyDescent="0.25">
      <c r="A37" s="1"/>
      <c r="B37" s="32" t="s">
        <v>93</v>
      </c>
      <c r="C37" s="19" t="s">
        <v>94</v>
      </c>
      <c r="D37" s="33" t="s">
        <v>37</v>
      </c>
      <c r="E37" s="21">
        <v>1379.71</v>
      </c>
      <c r="F37" s="22">
        <v>21.2</v>
      </c>
      <c r="G37" s="23">
        <f t="shared" si="2"/>
        <v>29249.85</v>
      </c>
      <c r="H37" s="24" t="s">
        <v>28</v>
      </c>
      <c r="I37" s="24" t="s">
        <v>89</v>
      </c>
    </row>
    <row r="38" spans="1:9" ht="45" x14ac:dyDescent="0.25">
      <c r="A38" s="1"/>
      <c r="B38" s="32" t="s">
        <v>95</v>
      </c>
      <c r="C38" s="19" t="s">
        <v>96</v>
      </c>
      <c r="D38" s="33" t="s">
        <v>37</v>
      </c>
      <c r="E38" s="21">
        <v>3212.05</v>
      </c>
      <c r="F38" s="22">
        <v>17.23</v>
      </c>
      <c r="G38" s="23">
        <f t="shared" si="2"/>
        <v>55343.62</v>
      </c>
      <c r="H38" s="24" t="s">
        <v>97</v>
      </c>
      <c r="I38" s="24" t="s">
        <v>98</v>
      </c>
    </row>
    <row r="39" spans="1:9" x14ac:dyDescent="0.25">
      <c r="A39" s="1"/>
      <c r="B39" s="32" t="s">
        <v>99</v>
      </c>
      <c r="C39" s="19" t="s">
        <v>100</v>
      </c>
      <c r="D39" s="33" t="s">
        <v>87</v>
      </c>
      <c r="E39" s="44">
        <v>13783.75</v>
      </c>
      <c r="F39" s="45">
        <v>2.06</v>
      </c>
      <c r="G39" s="23">
        <f t="shared" si="2"/>
        <v>28394.53</v>
      </c>
      <c r="H39" s="24" t="s">
        <v>28</v>
      </c>
      <c r="I39" s="24"/>
    </row>
    <row r="40" spans="1:9" x14ac:dyDescent="0.25">
      <c r="A40" s="1"/>
      <c r="B40" s="25">
        <v>500</v>
      </c>
      <c r="C40" s="26" t="s">
        <v>101</v>
      </c>
      <c r="D40" s="34"/>
      <c r="E40" s="28"/>
      <c r="F40" s="29"/>
      <c r="G40" s="30">
        <f>SUM(G41:G50)</f>
        <v>1246094.42</v>
      </c>
      <c r="H40" s="31"/>
      <c r="I40" s="31"/>
    </row>
    <row r="41" spans="1:9" x14ac:dyDescent="0.25">
      <c r="A41" s="1"/>
      <c r="B41" s="32" t="s">
        <v>102</v>
      </c>
      <c r="C41" s="19" t="s">
        <v>103</v>
      </c>
      <c r="D41" s="33" t="s">
        <v>104</v>
      </c>
      <c r="E41" s="46">
        <v>25175.4</v>
      </c>
      <c r="F41" s="22">
        <v>11.02</v>
      </c>
      <c r="G41" s="23">
        <f t="shared" ref="G41:G50" si="3">+ROUND(E41*F41,2)</f>
        <v>277432.90999999997</v>
      </c>
      <c r="H41" s="24" t="s">
        <v>28</v>
      </c>
      <c r="I41" s="24"/>
    </row>
    <row r="42" spans="1:9" x14ac:dyDescent="0.25">
      <c r="A42" s="1"/>
      <c r="B42" s="32" t="s">
        <v>105</v>
      </c>
      <c r="C42" s="19" t="s">
        <v>106</v>
      </c>
      <c r="D42" s="33" t="s">
        <v>107</v>
      </c>
      <c r="E42" s="46">
        <v>2767.65</v>
      </c>
      <c r="F42" s="22">
        <v>11.02</v>
      </c>
      <c r="G42" s="23">
        <f t="shared" si="3"/>
        <v>30499.5</v>
      </c>
      <c r="H42" s="24" t="s">
        <v>28</v>
      </c>
      <c r="I42" s="24"/>
    </row>
    <row r="43" spans="1:9" x14ac:dyDescent="0.25">
      <c r="A43" s="1"/>
      <c r="B43" s="32" t="s">
        <v>108</v>
      </c>
      <c r="C43" s="19" t="s">
        <v>109</v>
      </c>
      <c r="D43" s="33" t="s">
        <v>107</v>
      </c>
      <c r="E43" s="46">
        <v>1379.71</v>
      </c>
      <c r="F43" s="22">
        <v>11.02</v>
      </c>
      <c r="G43" s="23">
        <f t="shared" si="3"/>
        <v>15204.4</v>
      </c>
      <c r="H43" s="24" t="s">
        <v>28</v>
      </c>
      <c r="I43" s="24"/>
    </row>
    <row r="44" spans="1:9" x14ac:dyDescent="0.25">
      <c r="A44" s="1"/>
      <c r="B44" s="32" t="s">
        <v>110</v>
      </c>
      <c r="C44" s="19" t="s">
        <v>111</v>
      </c>
      <c r="D44" s="33" t="s">
        <v>107</v>
      </c>
      <c r="E44" s="46">
        <v>1602.47</v>
      </c>
      <c r="F44" s="22">
        <v>2.5</v>
      </c>
      <c r="G44" s="23">
        <f t="shared" si="3"/>
        <v>4006.18</v>
      </c>
      <c r="H44" s="24" t="s">
        <v>28</v>
      </c>
      <c r="I44" s="24"/>
    </row>
    <row r="45" spans="1:9" x14ac:dyDescent="0.25">
      <c r="A45" s="1"/>
      <c r="B45" s="32" t="s">
        <v>112</v>
      </c>
      <c r="C45" s="19" t="s">
        <v>113</v>
      </c>
      <c r="D45" s="33" t="s">
        <v>107</v>
      </c>
      <c r="E45" s="46">
        <v>163.41</v>
      </c>
      <c r="F45" s="22">
        <v>2.5</v>
      </c>
      <c r="G45" s="23">
        <f t="shared" si="3"/>
        <v>408.53</v>
      </c>
      <c r="H45" s="24" t="s">
        <v>28</v>
      </c>
      <c r="I45" s="24"/>
    </row>
    <row r="46" spans="1:9" x14ac:dyDescent="0.25">
      <c r="A46" s="1"/>
      <c r="B46" s="32" t="s">
        <v>114</v>
      </c>
      <c r="C46" s="19" t="s">
        <v>115</v>
      </c>
      <c r="D46" s="33" t="s">
        <v>107</v>
      </c>
      <c r="E46" s="46">
        <v>4518.25</v>
      </c>
      <c r="F46" s="22">
        <v>2.5</v>
      </c>
      <c r="G46" s="23">
        <f t="shared" si="3"/>
        <v>11295.63</v>
      </c>
      <c r="H46" s="24" t="s">
        <v>28</v>
      </c>
      <c r="I46" s="24"/>
    </row>
    <row r="47" spans="1:9" ht="30" x14ac:dyDescent="0.25">
      <c r="A47" s="1"/>
      <c r="B47" s="32" t="s">
        <v>116</v>
      </c>
      <c r="C47" s="19" t="s">
        <v>117</v>
      </c>
      <c r="D47" s="33" t="s">
        <v>118</v>
      </c>
      <c r="E47" s="46">
        <v>33961.81</v>
      </c>
      <c r="F47" s="22">
        <v>11.02</v>
      </c>
      <c r="G47" s="23">
        <f t="shared" si="3"/>
        <v>374259.15</v>
      </c>
      <c r="H47" s="24" t="s">
        <v>28</v>
      </c>
      <c r="I47" s="24"/>
    </row>
    <row r="48" spans="1:9" x14ac:dyDescent="0.25">
      <c r="A48" s="1"/>
      <c r="B48" s="32" t="s">
        <v>119</v>
      </c>
      <c r="C48" s="19" t="s">
        <v>120</v>
      </c>
      <c r="D48" s="33" t="s">
        <v>118</v>
      </c>
      <c r="E48" s="46">
        <v>0</v>
      </c>
      <c r="F48" s="22">
        <v>2.5</v>
      </c>
      <c r="G48" s="23">
        <f t="shared" si="3"/>
        <v>0</v>
      </c>
      <c r="H48" s="24"/>
      <c r="I48" s="24"/>
    </row>
    <row r="49" spans="1:9" ht="30" x14ac:dyDescent="0.25">
      <c r="A49" s="1"/>
      <c r="B49" s="32" t="s">
        <v>121</v>
      </c>
      <c r="C49" s="19" t="s">
        <v>122</v>
      </c>
      <c r="D49" s="33" t="s">
        <v>107</v>
      </c>
      <c r="E49" s="46">
        <v>30314.83</v>
      </c>
      <c r="F49" s="22">
        <v>11.9</v>
      </c>
      <c r="G49" s="23">
        <f t="shared" si="3"/>
        <v>360746.48</v>
      </c>
      <c r="H49" s="24" t="s">
        <v>123</v>
      </c>
      <c r="I49" s="24"/>
    </row>
    <row r="50" spans="1:9" x14ac:dyDescent="0.25">
      <c r="A50" s="1"/>
      <c r="B50" s="32" t="s">
        <v>124</v>
      </c>
      <c r="C50" s="19" t="s">
        <v>125</v>
      </c>
      <c r="D50" s="33" t="s">
        <v>107</v>
      </c>
      <c r="E50" s="46">
        <v>63557.8</v>
      </c>
      <c r="F50" s="22">
        <v>2.71</v>
      </c>
      <c r="G50" s="23">
        <f t="shared" si="3"/>
        <v>172241.64</v>
      </c>
      <c r="H50" s="24" t="s">
        <v>28</v>
      </c>
      <c r="I50" s="24"/>
    </row>
    <row r="51" spans="1:9" x14ac:dyDescent="0.25">
      <c r="A51" s="1"/>
      <c r="B51" s="25">
        <v>600</v>
      </c>
      <c r="C51" s="26" t="s">
        <v>126</v>
      </c>
      <c r="D51" s="34"/>
      <c r="E51" s="28"/>
      <c r="F51" s="29"/>
      <c r="G51" s="30">
        <f>SUM(G52:G55)</f>
        <v>2899245.2199999997</v>
      </c>
      <c r="H51" s="31"/>
      <c r="I51" s="31"/>
    </row>
    <row r="52" spans="1:9" x14ac:dyDescent="0.25">
      <c r="A52" s="1"/>
      <c r="B52" s="32" t="s">
        <v>127</v>
      </c>
      <c r="C52" s="19" t="s">
        <v>128</v>
      </c>
      <c r="D52" s="33" t="s">
        <v>129</v>
      </c>
      <c r="E52" s="21">
        <v>138</v>
      </c>
      <c r="F52" s="22">
        <v>20000</v>
      </c>
      <c r="G52" s="23">
        <f t="shared" ref="G52:G55" si="4">+ROUND(E52*F52,2)</f>
        <v>2760000</v>
      </c>
      <c r="H52" s="24" t="s">
        <v>28</v>
      </c>
      <c r="I52" s="24"/>
    </row>
    <row r="53" spans="1:9" x14ac:dyDescent="0.25">
      <c r="A53" s="1"/>
      <c r="B53" s="32" t="s">
        <v>130</v>
      </c>
      <c r="C53" s="19" t="s">
        <v>131</v>
      </c>
      <c r="D53" s="33" t="s">
        <v>15</v>
      </c>
      <c r="E53" s="21">
        <v>2</v>
      </c>
      <c r="F53" s="22">
        <v>15000</v>
      </c>
      <c r="G53" s="23">
        <f t="shared" si="4"/>
        <v>30000</v>
      </c>
      <c r="H53" s="24" t="s">
        <v>28</v>
      </c>
      <c r="I53" s="24"/>
    </row>
    <row r="54" spans="1:9" x14ac:dyDescent="0.25">
      <c r="A54" s="1"/>
      <c r="B54" s="32" t="s">
        <v>132</v>
      </c>
      <c r="C54" s="19" t="s">
        <v>133</v>
      </c>
      <c r="D54" s="33" t="s">
        <v>129</v>
      </c>
      <c r="E54" s="44">
        <v>100.56</v>
      </c>
      <c r="F54" s="45">
        <v>660.5</v>
      </c>
      <c r="G54" s="23">
        <f t="shared" si="4"/>
        <v>66419.88</v>
      </c>
      <c r="H54" s="24" t="s">
        <v>134</v>
      </c>
      <c r="I54" s="24"/>
    </row>
    <row r="55" spans="1:9" x14ac:dyDescent="0.25">
      <c r="A55" s="1"/>
      <c r="B55" s="32" t="s">
        <v>135</v>
      </c>
      <c r="C55" s="19" t="s">
        <v>136</v>
      </c>
      <c r="D55" s="33" t="s">
        <v>37</v>
      </c>
      <c r="E55" s="21">
        <v>103</v>
      </c>
      <c r="F55" s="22">
        <v>415.78</v>
      </c>
      <c r="G55" s="23">
        <f t="shared" si="4"/>
        <v>42825.34</v>
      </c>
      <c r="H55" s="24" t="s">
        <v>134</v>
      </c>
      <c r="I55" s="24"/>
    </row>
    <row r="56" spans="1:9" x14ac:dyDescent="0.25">
      <c r="A56" s="1"/>
      <c r="B56" s="25">
        <v>700</v>
      </c>
      <c r="C56" s="26" t="s">
        <v>137</v>
      </c>
      <c r="D56" s="34"/>
      <c r="E56" s="47"/>
      <c r="F56" s="48"/>
      <c r="G56" s="30">
        <f>SUM(G57:G58)</f>
        <v>43200</v>
      </c>
      <c r="H56" s="31"/>
      <c r="I56" s="31"/>
    </row>
    <row r="57" spans="1:9" x14ac:dyDescent="0.25">
      <c r="A57" s="1"/>
      <c r="B57" s="32" t="s">
        <v>138</v>
      </c>
      <c r="C57" s="19" t="s">
        <v>139</v>
      </c>
      <c r="D57" s="33" t="s">
        <v>15</v>
      </c>
      <c r="E57" s="21">
        <v>1</v>
      </c>
      <c r="F57" s="22">
        <v>21600</v>
      </c>
      <c r="G57" s="23">
        <f t="shared" ref="G57:G58" si="5">+ROUND(E57*F57,2)</f>
        <v>21600</v>
      </c>
      <c r="H57" s="24" t="s">
        <v>134</v>
      </c>
      <c r="I57" s="24"/>
    </row>
    <row r="58" spans="1:9" x14ac:dyDescent="0.25">
      <c r="A58" s="1"/>
      <c r="B58" s="32" t="s">
        <v>140</v>
      </c>
      <c r="C58" s="19" t="s">
        <v>141</v>
      </c>
      <c r="D58" s="33" t="s">
        <v>15</v>
      </c>
      <c r="E58" s="21">
        <v>1</v>
      </c>
      <c r="F58" s="22">
        <v>21600</v>
      </c>
      <c r="G58" s="23">
        <f t="shared" si="5"/>
        <v>21600</v>
      </c>
      <c r="H58" s="24" t="s">
        <v>134</v>
      </c>
      <c r="I58" s="24"/>
    </row>
    <row r="59" spans="1:9" x14ac:dyDescent="0.25">
      <c r="A59" s="1"/>
      <c r="B59" s="25">
        <v>900</v>
      </c>
      <c r="C59" s="26" t="s">
        <v>142</v>
      </c>
      <c r="D59" s="34"/>
      <c r="E59" s="28"/>
      <c r="F59" s="29"/>
      <c r="G59" s="30">
        <f>+G60</f>
        <v>270951.3</v>
      </c>
      <c r="H59" s="31"/>
      <c r="I59" s="31"/>
    </row>
    <row r="60" spans="1:9" x14ac:dyDescent="0.25">
      <c r="A60" s="1"/>
      <c r="B60" s="18" t="s">
        <v>143</v>
      </c>
      <c r="C60" s="49" t="s">
        <v>144</v>
      </c>
      <c r="D60" s="20" t="s">
        <v>31</v>
      </c>
      <c r="E60" s="21">
        <v>5</v>
      </c>
      <c r="F60" s="22">
        <v>54190.26</v>
      </c>
      <c r="G60" s="23">
        <f>+ROUND(E60*F60,2)</f>
        <v>270951.3</v>
      </c>
      <c r="H60" s="24" t="s">
        <v>134</v>
      </c>
      <c r="I60" s="24"/>
    </row>
    <row r="61" spans="1:9" x14ac:dyDescent="0.25">
      <c r="A61" s="50"/>
      <c r="B61" s="51"/>
      <c r="C61" s="52" t="s">
        <v>145</v>
      </c>
      <c r="D61" s="53"/>
      <c r="E61" s="54"/>
      <c r="F61" s="55"/>
      <c r="G61" s="30">
        <f>+G8+G11+G18+G22+G40+G51+G56+G59</f>
        <v>8981094.7600000016</v>
      </c>
      <c r="H61" s="56"/>
      <c r="I61" s="56"/>
    </row>
    <row r="62" spans="1:9" ht="246" x14ac:dyDescent="0.25">
      <c r="A62" s="50"/>
      <c r="B62" s="57"/>
      <c r="C62" s="58" t="s">
        <v>146</v>
      </c>
      <c r="D62" s="59"/>
      <c r="E62" s="60"/>
      <c r="F62" s="61">
        <f>G62/G61</f>
        <v>0.38400741693098439</v>
      </c>
      <c r="G62" s="62">
        <v>3448807</v>
      </c>
      <c r="H62" s="63" t="s">
        <v>147</v>
      </c>
      <c r="I62" s="63" t="s">
        <v>148</v>
      </c>
    </row>
    <row r="63" spans="1:9" x14ac:dyDescent="0.25">
      <c r="A63" s="50"/>
      <c r="B63" s="57"/>
      <c r="C63" s="58" t="s">
        <v>149</v>
      </c>
      <c r="D63" s="59"/>
      <c r="E63" s="60"/>
      <c r="F63" s="64">
        <v>0.1</v>
      </c>
      <c r="G63" s="65">
        <f>+F63*G61</f>
        <v>898109.47600000026</v>
      </c>
      <c r="H63" s="66"/>
      <c r="I63" s="66"/>
    </row>
    <row r="64" spans="1:9" ht="15.75" thickBot="1" x14ac:dyDescent="0.3">
      <c r="A64" s="50"/>
      <c r="B64" s="67"/>
      <c r="C64" s="68" t="s">
        <v>150</v>
      </c>
      <c r="D64" s="69"/>
      <c r="E64" s="70"/>
      <c r="F64" s="71"/>
      <c r="G64" s="72">
        <f>+G61+G62+G63</f>
        <v>13328011.236000001</v>
      </c>
      <c r="H64" s="73"/>
      <c r="I64" s="73"/>
    </row>
  </sheetData>
  <mergeCells count="7">
    <mergeCell ref="I5:I7"/>
    <mergeCell ref="E6:G6"/>
    <mergeCell ref="B5:B7"/>
    <mergeCell ref="C5:C7"/>
    <mergeCell ref="D5:D7"/>
    <mergeCell ref="E5:G5"/>
    <mergeCell ref="H5:H7"/>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BOUBY SAC</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2022-07-13T13:53:02Z</dcterms:created>
  <dcterms:modified xsi:type="dcterms:W3CDTF">2022-07-13T13:56:29Z</dcterms:modified>
</cp:coreProperties>
</file>