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dr Construcción\Tdr Defensas Ribereñas Huarmey Bajo\Propuestas\PRIMERA RONDA\ENVÍO A POSTORES\CONSORCIO WARI BAJO\"/>
    </mc:Choice>
  </mc:AlternateContent>
  <xr:revisionPtr revIDLastSave="0" documentId="13_ncr:1_{DB28851B-E25E-4A3E-836B-1B27398507D5}" xr6:coauthVersionLast="36" xr6:coauthVersionMax="36" xr10:uidLastSave="{00000000-0000-0000-0000-000000000000}"/>
  <bookViews>
    <workbookView xWindow="-120" yWindow="-120" windowWidth="29040" windowHeight="15840" xr2:uid="{1DE5F464-188A-4B2A-9ED9-181B796C6BE8}"/>
  </bookViews>
  <sheets>
    <sheet name="CONSORCIO WARI BAJO" sheetId="1" r:id="rId1"/>
  </sheet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#REF!</definedName>
    <definedName name="__123Graph_ACURVE" hidden="1">#REF!</definedName>
    <definedName name="__123Graph_AGraph10" hidden="1">#REF!</definedName>
    <definedName name="__123Graph_AGraph11" hidden="1">#REF!</definedName>
    <definedName name="__123Graph_AGraph12" hidden="1">#REF!</definedName>
    <definedName name="__123Graph_AGraph13" hidden="1">#REF!</definedName>
    <definedName name="__123Graph_AGraph14" hidden="1">#REF!</definedName>
    <definedName name="__123Graph_AGraph15" hidden="1">#REF!</definedName>
    <definedName name="__123Graph_AGraph16" hidden="1">#REF!</definedName>
    <definedName name="__123Graph_AGraph17" hidden="1">#REF!</definedName>
    <definedName name="__123Graph_AGraph18" hidden="1">#REF!</definedName>
    <definedName name="__123Graph_AGraph2" hidden="1">#REF!</definedName>
    <definedName name="__123Graph_AGraph3" hidden="1">#REF!</definedName>
    <definedName name="__123Graph_AGraph4" hidden="1">#REF!</definedName>
    <definedName name="__123Graph_AGraph5" hidden="1">#REF!</definedName>
    <definedName name="__123Graph_AGraph6" hidden="1">#REF!</definedName>
    <definedName name="__123Graph_AGraph7" hidden="1">#REF!</definedName>
    <definedName name="__123Graph_AGraph8" hidden="1">#REF!</definedName>
    <definedName name="__123Graph_AGraph9" hidden="1">#REF!</definedName>
    <definedName name="__123Graph_APAY" hidden="1">#REF!</definedName>
    <definedName name="__123Graph_APETER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LBL_A" hidden="1">#REF!</definedName>
    <definedName name="__123Graph_X" hidden="1">#REF!</definedName>
    <definedName name="__123Graph_XCURVE" hidden="1">#REF!</definedName>
    <definedName name="__123Graph_XGraph10" hidden="1">#REF!</definedName>
    <definedName name="__123Graph_XGraph11" hidden="1">#REF!</definedName>
    <definedName name="__123Graph_XGraph12" hidden="1">#REF!</definedName>
    <definedName name="__123Graph_XGraph13" hidden="1">#REF!</definedName>
    <definedName name="__123Graph_XGraph14" hidden="1">#REF!</definedName>
    <definedName name="__123Graph_XGraph15" hidden="1">#REF!</definedName>
    <definedName name="__123Graph_XGraph16" hidden="1">#REF!</definedName>
    <definedName name="__123Graph_XGraph17" hidden="1">#REF!</definedName>
    <definedName name="__123Graph_XGraph18" hidden="1">#REF!</definedName>
    <definedName name="__123Graph_XGraph3" hidden="1">#REF!</definedName>
    <definedName name="__123Graph_XGraph4" hidden="1">#REF!</definedName>
    <definedName name="__123Graph_XGraph5" hidden="1">#REF!</definedName>
    <definedName name="__123Graph_XGraph6" hidden="1">#REF!</definedName>
    <definedName name="__123Graph_XGraph7" hidden="1">#REF!</definedName>
    <definedName name="__123Graph_XGraph8" hidden="1">#REF!</definedName>
    <definedName name="__123Graph_XGraph9" hidden="1">#REF!</definedName>
    <definedName name="__123Graph_XPAY" hidden="1">#REF!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#REF!</definedName>
    <definedName name="_fill2" hidden="1">#REF!</definedName>
    <definedName name="_xlnm._FilterDatabase" hidden="1">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#REF!</definedName>
    <definedName name="graf" hidden="1">#REF!</definedName>
    <definedName name="graph0" hidden="1">#REF!</definedName>
    <definedName name="Graph1" hidden="1">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pz">#REF!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#REF!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#REF!</definedName>
    <definedName name="VISIT" hidden="1">{#N/A,#N/A,FALSE,"MAINTENANCE"}</definedName>
    <definedName name="viuda" hidden="1">#REF!</definedName>
    <definedName name="VR" hidden="1">#REF!</definedName>
    <definedName name="VRRRRRRRRRRRRR" hidden="1">#REF!</definedName>
    <definedName name="w" hidden="1">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#REF!,#REF!,#REF!,#REF!,#REF!,#REF!,#REF!,#REF!,#REF!,#REF!,#REF!,#REF!,#REF!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10" i="1"/>
  <c r="G11" i="1"/>
  <c r="G12" i="1"/>
  <c r="G13" i="1"/>
  <c r="G14" i="1"/>
  <c r="G15" i="1"/>
  <c r="G17" i="1"/>
  <c r="G18" i="1"/>
  <c r="G19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3" i="1"/>
  <c r="G55" i="1"/>
  <c r="G56" i="1"/>
  <c r="G57" i="1"/>
  <c r="G58" i="1"/>
  <c r="G59" i="1"/>
  <c r="G60" i="1"/>
  <c r="G61" i="1"/>
  <c r="G62" i="1"/>
  <c r="G63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6" i="1"/>
  <c r="G97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4" i="1"/>
  <c r="G116" i="1"/>
  <c r="G117" i="1"/>
  <c r="G118" i="1"/>
  <c r="G119" i="1"/>
  <c r="G120" i="1"/>
  <c r="G121" i="1"/>
  <c r="G122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13" i="1" l="1"/>
  <c r="G6" i="1"/>
  <c r="G95" i="1"/>
  <c r="G21" i="1"/>
  <c r="G42" i="1"/>
  <c r="G115" i="1"/>
  <c r="G65" i="1"/>
  <c r="G124" i="1"/>
  <c r="G98" i="1"/>
  <c r="G54" i="1"/>
  <c r="G16" i="1"/>
  <c r="G9" i="1"/>
  <c r="G64" i="1" l="1"/>
  <c r="G20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78" i="1" l="1"/>
  <c r="G123" i="1" l="1"/>
  <c r="G191" i="1" s="1"/>
  <c r="G192" i="1" l="1"/>
  <c r="G193" i="1"/>
  <c r="G194" i="1" l="1"/>
  <c r="G195" i="1" s="1"/>
  <c r="G196" i="1" s="1"/>
</calcChain>
</file>

<file path=xl/sharedStrings.xml><?xml version="1.0" encoding="utf-8"?>
<sst xmlns="http://schemas.openxmlformats.org/spreadsheetml/2006/main" count="719" uniqueCount="378">
  <si>
    <t>Item</t>
  </si>
  <si>
    <t>Descripción</t>
  </si>
  <si>
    <t>Unidad</t>
  </si>
  <si>
    <t>Cantidad</t>
  </si>
  <si>
    <t>PU S/.</t>
  </si>
  <si>
    <t>PARCIAL S/.</t>
  </si>
  <si>
    <t>COSTO DIRECTO</t>
  </si>
  <si>
    <t>SubTotal (S/.) sin IGV</t>
  </si>
  <si>
    <t>SubTotal (S/.) con IGV</t>
  </si>
  <si>
    <t>OBRAS PROVISIONALES</t>
  </si>
  <si>
    <t>MOVIMIENTO DE TIERRAS</t>
  </si>
  <si>
    <t>ESTRUCTURAS</t>
  </si>
  <si>
    <t>und</t>
  </si>
  <si>
    <t>mes</t>
  </si>
  <si>
    <t>m3</t>
  </si>
  <si>
    <t>glb</t>
  </si>
  <si>
    <t>m2</t>
  </si>
  <si>
    <t>UTILIDAD</t>
  </si>
  <si>
    <t>TOTAL</t>
  </si>
  <si>
    <t>GASTOS GENERALES</t>
  </si>
  <si>
    <t>B</t>
  </si>
  <si>
    <t>CONSTRUCCION DE DEFENSAS RIBEREÑAS</t>
  </si>
  <si>
    <t>102.A</t>
  </si>
  <si>
    <t>CARTEL DE IDENTIFICACION DE LA OBRA DE 3.60M X 2.40M.</t>
  </si>
  <si>
    <t>103.B</t>
  </si>
  <si>
    <t>INSTALACIÓN DE FACILIDADES Y CAMPAMENTOS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</si>
  <si>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</si>
  <si>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</si>
  <si>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</si>
  <si>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</si>
  <si>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</si>
  <si>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>203.B</t>
  </si>
  <si>
    <t>CONTROL TOPOGRAFICO DURANTE LA EJECUCIÓN</t>
  </si>
  <si>
    <t>204.B</t>
  </si>
  <si>
    <t>HABILITACIÓN DE ACCESOS</t>
  </si>
  <si>
    <t>206.A</t>
  </si>
  <si>
    <t>DESVÍO Y MANEJO DE AGUAS SUPERFICIALES</t>
  </si>
  <si>
    <t>207.A</t>
  </si>
  <si>
    <t>MANTENIMIENTO DE TRÁNSITO Y SEGURIDAD VIAL EN ACCESOS A LA OBRA Y ÁREAS AUXILIARES (Canteras, DME/DMO, Fuentes de agua)</t>
  </si>
  <si>
    <t>OPERACIÓN Y EXPLOTACION DE MATERIAL</t>
  </si>
  <si>
    <t>304.A</t>
  </si>
  <si>
    <t>EXPLOTACION Y PREPARACION DE MATERIAL PARA CONFORMACION DE DIQUE</t>
  </si>
  <si>
    <t>304.C</t>
  </si>
  <si>
    <t>EXPLOTACION Y PREPARACION DE MATERIAL PARA AFIRMADO</t>
  </si>
  <si>
    <t>305.A</t>
  </si>
  <si>
    <t>PREPARACIÓN DE MATERIAL PROPIO</t>
  </si>
  <si>
    <t>B1</t>
  </si>
  <si>
    <t>CONSTRUCCIÓN DE DIQUE NUEVO</t>
  </si>
  <si>
    <t>401.A</t>
  </si>
  <si>
    <t>DESBROCE Y LIMPIEZA</t>
  </si>
  <si>
    <t>402.B</t>
  </si>
  <si>
    <t>EXCAVACIÓN MASIVA EN MATERIAL SUELTO, CON EQUIPO</t>
  </si>
  <si>
    <t>402.C</t>
  </si>
  <si>
    <t>EXCAVACIÓN EN ROCA SUELTA CON EQUIPO</t>
  </si>
  <si>
    <t>402.D</t>
  </si>
  <si>
    <t>EXCAVACIÓN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</si>
  <si>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</si>
  <si>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</si>
  <si>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</si>
  <si>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</si>
  <si>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</si>
  <si>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DE ROCA PARA PROTECCIÓN DE TALUD TIPO 1</t>
  </si>
  <si>
    <t>404.D</t>
  </si>
  <si>
    <t>ENROCADO Y ACOMODO DE ROCA EN UÑA ANTISOCAVANTE TIPO 1</t>
  </si>
  <si>
    <t>405.A</t>
  </si>
  <si>
    <t>DESCOLMATACIÓN DEL CAUCE</t>
  </si>
  <si>
    <t>406.A</t>
  </si>
  <si>
    <t>REFINE Y PERFILADO DE TALUD</t>
  </si>
  <si>
    <t>408.A</t>
  </si>
  <si>
    <t>ZANJA Y RELLENO PARA ANCLAJE DE GEOTEXTIL</t>
  </si>
  <si>
    <t>409.A</t>
  </si>
  <si>
    <t>GEOTEXTIL NO TEJIDO CLASE 1, INCLUYE INSTALACIÓN</t>
  </si>
  <si>
    <t>409.B</t>
  </si>
  <si>
    <t>GEOTEXTIL NO TEJIDO CLASE 2, INCLUYE INSTALACIÓN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</si>
  <si>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</si>
  <si>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</si>
  <si>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</si>
  <si>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</si>
  <si>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</si>
  <si>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</si>
  <si>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</si>
  <si>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</si>
  <si>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415.A</t>
  </si>
  <si>
    <t>GAVIÓN (INCLUYE INSTALACIÓN)</t>
  </si>
  <si>
    <t>421.A</t>
  </si>
  <si>
    <t>MURO ESCOLLERA</t>
  </si>
  <si>
    <t>440.A1</t>
  </si>
  <si>
    <t>CONFORMACIÓN DE SUBRASANTE</t>
  </si>
  <si>
    <t>B2</t>
  </si>
  <si>
    <t>REFUERZO EN DIQUES EXISTENTES</t>
  </si>
  <si>
    <t>402.A</t>
  </si>
  <si>
    <t>EXCAVACIÓN EN MATERIAL SUELTO, CON EQUIPO</t>
  </si>
  <si>
    <t>404.G</t>
  </si>
  <si>
    <t>ENROCADO Y ACOMODO DE ROCA EN TALUD DE DIQUE EXISTENTE</t>
  </si>
  <si>
    <t>404.H</t>
  </si>
  <si>
    <t>ENROCADO Y ACOMODO DE ROCA EN UÑA DE DIQUE EXISTENTE</t>
  </si>
  <si>
    <t>416.B</t>
  </si>
  <si>
    <t>PERFILADO Y COMPACTACIÓN DE CORONA EN DIQUE EXISTENTE</t>
  </si>
  <si>
    <t>417.A</t>
  </si>
  <si>
    <t>RECUPERACIÓN DE ROCA EN DIQUES EXISTENTES</t>
  </si>
  <si>
    <t>TRANSPORTES DE MATERIAL</t>
  </si>
  <si>
    <t>501.A</t>
  </si>
  <si>
    <t>CARGUIO Y ACARREO DE MATERIAL PROPIO D≤1km</t>
  </si>
  <si>
    <t>501.B</t>
  </si>
  <si>
    <t>CARGUIO Y ACARREO DE MATERIAL DE PRESTAMO D≤1km</t>
  </si>
  <si>
    <t>501.D</t>
  </si>
  <si>
    <t>CARGUIO Y TRANSPORTE DE MATERIAL AFIRMADO D≤1KM</t>
  </si>
  <si>
    <t>502.B</t>
  </si>
  <si>
    <t>ACARREO DE MATERIAL DE PRESTAMO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</si>
  <si>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</si>
  <si>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</si>
  <si>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</si>
  <si>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</si>
  <si>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</si>
  <si>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</si>
  <si>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</si>
  <si>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</si>
  <si>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</si>
  <si>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SELECCIONADA D &gt;1km</t>
  </si>
  <si>
    <t>COMPONENTE DE INTERFERENCIAS</t>
  </si>
  <si>
    <t>C1</t>
  </si>
  <si>
    <t>OBRAS DE RIEGO</t>
  </si>
  <si>
    <t>403.D</t>
  </si>
  <si>
    <t>CONFORMACIÓN Y COMPACTACIÓN PARA ESTRUCTURA</t>
  </si>
  <si>
    <t>404.F</t>
  </si>
  <si>
    <t>ENROCADO Y ACOMODO DE ROCA</t>
  </si>
  <si>
    <t>605.B</t>
  </si>
  <si>
    <t>REUBICACIÓN DE POZO PROFUNDO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</si>
  <si>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</si>
  <si>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</si>
  <si>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</si>
  <si>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</si>
  <si>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</si>
  <si>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</si>
  <si>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</si>
  <si>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</si>
  <si>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801.C</t>
  </si>
  <si>
    <t>CONCRETO (f'c = 21 MPa)</t>
  </si>
  <si>
    <t>801.D</t>
  </si>
  <si>
    <t>CONCRETO (f'c = 28 MPa) EN MUROS Y ZAPATAS</t>
  </si>
  <si>
    <t>802.A</t>
  </si>
  <si>
    <t>ACERO DE REFUERZO P/ESTRUCTURAS (fý= 420 Mpa)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</si>
  <si>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</si>
  <si>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</si>
  <si>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</si>
  <si>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</si>
  <si>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</si>
  <si>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</si>
  <si>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</si>
  <si>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</si>
  <si>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805.C</t>
  </si>
  <si>
    <t>TUBERÍA HDPE 900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</si>
  <si>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</si>
  <si>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</si>
  <si>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</si>
  <si>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</si>
  <si>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806.B</t>
  </si>
  <si>
    <t>COMPUERTA TIPO ARMCO 0.75 m x 0.75 m (INCLUYE SUMINISTRO E INSTALACIÓN)</t>
  </si>
  <si>
    <t>806.C</t>
  </si>
  <si>
    <t>COMPUERTA TIPO ARMCO 1.00 m x 1.00 m (INCLUYE SUMINISTRO E INSTALACIÓN)</t>
  </si>
  <si>
    <t>806.D</t>
  </si>
  <si>
    <t>COMPUERTA ANTIRRETORNO TIPO CLAPETA Ø 0.90 m (INCLUYE SUMINISTRO E INSTALACIÓN)</t>
  </si>
  <si>
    <t>806.K1</t>
  </si>
  <si>
    <t>REJILLA MÉTALICA PARA ELEMENTO DE PROTECCIÓN EN INTERFERENCIAS HIDRÁULICAS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</si>
  <si>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</si>
  <si>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</si>
  <si>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</si>
  <si>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</si>
  <si>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</si>
  <si>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</si>
  <si>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808.B</t>
  </si>
  <si>
    <t>JUNTA WATERSTOP DE PVC 8"</t>
  </si>
  <si>
    <t>810.B</t>
  </si>
  <si>
    <t>IMPERMEABILIZACIÓN DE PARÁMETROS ENTERRADOS CON PINTURA ASFÁLTICA</t>
  </si>
  <si>
    <t>840.A</t>
  </si>
  <si>
    <t>LOSA ALVEOLAR PRETENSADA PARA PASO DE VEHICULO HL-93 E=0.15M</t>
  </si>
  <si>
    <t>C3</t>
  </si>
  <si>
    <t>OBRAS DE REDES</t>
  </si>
  <si>
    <t>604.A</t>
  </si>
  <si>
    <t>REUBICACIÓN DE POSTE DE ENERGÍA</t>
  </si>
  <si>
    <t>604.B</t>
  </si>
  <si>
    <t>REUBICACIÓN DE POSTE DE TELEFONÍA</t>
  </si>
  <si>
    <t>C4</t>
  </si>
  <si>
    <t>CRUCE VIAL</t>
  </si>
  <si>
    <t>EXCAVACION DE ROCA FIJA CON MARTILLO HIDRÁULICO</t>
  </si>
  <si>
    <t>414.B</t>
  </si>
  <si>
    <t>GEOCELDA HORMIGONADA</t>
  </si>
  <si>
    <t>420.A</t>
  </si>
  <si>
    <t>RELLENO COMPACTADO</t>
  </si>
  <si>
    <t>C5</t>
  </si>
  <si>
    <t>DEMOLICIÓN DE OBRAS DE CONCRETO EXISTENTE</t>
  </si>
  <si>
    <t>612.A</t>
  </si>
  <si>
    <t>DEMOLICIÓN DE OBRA DE CONCRETO EXISTENTE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</si>
  <si>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</si>
  <si>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</si>
  <si>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</si>
  <si>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</si>
  <si>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</si>
  <si>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</si>
  <si>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</si>
  <si>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</si>
  <si>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</si>
  <si>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</si>
  <si>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</si>
  <si>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</si>
  <si>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</si>
  <si>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</si>
  <si>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</si>
  <si>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C</t>
  </si>
  <si>
    <t>INFRAESTRUCTURA VERDE Y PAISAJISMO</t>
  </si>
  <si>
    <t>612.B</t>
  </si>
  <si>
    <t>DEMOLICIÓN Y ELIMINACIÓN DE CONSTRUCCIONES PRECARIAS EXISTENTES</t>
  </si>
  <si>
    <t>1001.C</t>
  </si>
  <si>
    <t>LIMPIEZA Y DESBROCE DEL TERRENO CON MEDIOS MANUALES</t>
  </si>
  <si>
    <t>1001.F</t>
  </si>
  <si>
    <t>DESPEDREGADO DEL TERRENO CON MEDIOS MANUALES</t>
  </si>
  <si>
    <t>1001.G</t>
  </si>
  <si>
    <t>REMOCIÓN DEL TERRENO CON MEDIOS MANUALES CON PROFUNDIDAD HASTA 25CM</t>
  </si>
  <si>
    <t>1001.L</t>
  </si>
  <si>
    <t>REUBICACIÓN DE SEÑAL INFORMATIVA</t>
  </si>
  <si>
    <t>1001.M</t>
  </si>
  <si>
    <t>RELLENO PARA ESTRUCTURAS</t>
  </si>
  <si>
    <t>1005.B</t>
  </si>
  <si>
    <t>SARDINELES DE CONCRETO A NIVEL DE PISO DE ALTURA H=20 CM ESPESOR E=15 CM</t>
  </si>
  <si>
    <t>1005.C</t>
  </si>
  <si>
    <t xml:space="preserve">    SARDINELES DE CONCRETO DE ALTURA H=15 CM SOBRE EL NIVEL DE PISO Y ALTURA TOTAL=40 CM ESPESOR E=15 CM</t>
  </si>
  <si>
    <t>1005.D</t>
  </si>
  <si>
    <t xml:space="preserve">    SUELO DE ARENA PARA ZONA LÚDICA</t>
  </si>
  <si>
    <t>1005.H</t>
  </si>
  <si>
    <t xml:space="preserve">    JUNTAS DE CONSTRUCCIÓN DE ESPESOR 1/2"</t>
  </si>
  <si>
    <t>1005.K</t>
  </si>
  <si>
    <t>VEREDA DE CONCRETO DE F'c=175kg/cm2 DE H=15 CM CON ACABADO SEMIPULIDO</t>
  </si>
  <si>
    <t>1005.L</t>
  </si>
  <si>
    <t>JUNTAS DE CORTE</t>
  </si>
  <si>
    <t>1005.M</t>
  </si>
  <si>
    <t>RAMPA PEATONAL DE CONCRETO</t>
  </si>
  <si>
    <t>1006.A</t>
  </si>
  <si>
    <t>BANCAS DE MADERA SOBRE GAVIÓN TIPO T2</t>
  </si>
  <si>
    <t>1006.A1</t>
  </si>
  <si>
    <t>BANCAS DE MADERA. TIPO 1</t>
  </si>
  <si>
    <t>1006.B</t>
  </si>
  <si>
    <t>PAPELERAS DE RECICLAJE DE ACABADO DE MADERA EN ESTRUCTURA DE 4 (75 LITROS C/U)</t>
  </si>
  <si>
    <t>1006.B1</t>
  </si>
  <si>
    <t>PAPELERAS DE RECICLAJE DE ACABADO DE MADERA EN ESTRUCTURA DE 2 (75 LITROS C/U)</t>
  </si>
  <si>
    <t>1006.D1</t>
  </si>
  <si>
    <t>BANCA CORRIDA DE MADERA SOBRE BASE DE CONCRETO.</t>
  </si>
  <si>
    <t>1006.G</t>
  </si>
  <si>
    <t>JUEGO INFANTIL SUBE Y BAJA TRIPLE DE ESTRUCTURA DE TUBOS DE ACERO PINTADOS (INCLUYE CIM</t>
  </si>
  <si>
    <t>1006.H</t>
  </si>
  <si>
    <t>COLUMPIO TRIPLE DE ESTRUCTURA CON TUBOS DE ACERO PINTADOS (INCLUYE CIMENTACIÓN)</t>
  </si>
  <si>
    <t>1006.I</t>
  </si>
  <si>
    <t>JUEGO INFANTIL RUEDA GIRATORIA CON BARANDALES DE DIMENSIONES ø1.85X1.00 M</t>
  </si>
  <si>
    <t>1006.J</t>
  </si>
  <si>
    <t>JUEGO INFANTIL DE PASAMANOS RECTO CON ACERO PINTADO. DIMENSIONES 2.05X0.55X2.03 M</t>
  </si>
  <si>
    <t>1006.K</t>
  </si>
  <si>
    <t>JUEGO DE TREPAR DOMO DE MADERA. DIMENSIONES ø3.80 M, H=1.90 M</t>
  </si>
  <si>
    <t>1006.L</t>
  </si>
  <si>
    <t>CALISTENIA ELÍPTICA</t>
  </si>
  <si>
    <t>1006.M</t>
  </si>
  <si>
    <t>CALISTENIA BANCA PARA ABDOMINALES</t>
  </si>
  <si>
    <t>1006.N</t>
  </si>
  <si>
    <t>CALISTENIA BARRA DOBLE</t>
  </si>
  <si>
    <t>1006.O</t>
  </si>
  <si>
    <t>CALISTENIA MIXTA. APARATO TIPO ELÍPTICA Y VOLANTE</t>
  </si>
  <si>
    <t>1006.P</t>
  </si>
  <si>
    <t>PAR DE BOLARDOS FIJOS DE CONCRETO H=0.60 Y ø25 CM, ACABADO RÚSTICO CON CADENA DE FIER</t>
  </si>
  <si>
    <t>1006.P1</t>
  </si>
  <si>
    <t>BOLARDOS FIJOS DE CONCRETO H=0.60 Y ø25 CM, ACABADO RÚSTICO</t>
  </si>
  <si>
    <t>1006.Q</t>
  </si>
  <si>
    <t>BICICLETERO DE ACERO PINTADO (INCLUYE CIMENTACIÓN)</t>
  </si>
  <si>
    <t>1006.S</t>
  </si>
  <si>
    <t>CONTENEDOR DE COMPOSTAJE DE DIMENSIONES 0.50X0.50M Y H=60CM</t>
  </si>
  <si>
    <t>1006.T</t>
  </si>
  <si>
    <t>MESA DE MERENDERO DE MADERA</t>
  </si>
  <si>
    <t>1007.B</t>
  </si>
  <si>
    <t>PANEL INFORMATIVO H=1.55 M. TIPO C</t>
  </si>
  <si>
    <t>1007.C</t>
  </si>
  <si>
    <t>PANEL INFORMATIVO H=2.10 M. TIPO B</t>
  </si>
  <si>
    <t>1007.D</t>
  </si>
  <si>
    <t>SEÑALÉTICA INFORMATIVA DE ESPECIES DE H=60 CM. TIPO D</t>
  </si>
  <si>
    <t>1008.B</t>
  </si>
  <si>
    <t>CONFORMACIÓN Y COMPACTACIÓN DE BASE GRANULAR DE ESPESOR e=0.15m</t>
  </si>
  <si>
    <t>1008.C</t>
  </si>
  <si>
    <t>CAPA SUPERFICIAL DE ARENA DE ESPESOR e=0.05m</t>
  </si>
  <si>
    <t>1008.D</t>
  </si>
  <si>
    <t>BORDE DE TRONCOS DE MADERA A NIVEL DE PISO ALTURA TOTAL 35 CM DIÁMETRO 4"</t>
  </si>
  <si>
    <t>1008.E</t>
  </si>
  <si>
    <t>BORDE DE TRONCOS DE MADERA DE ALTURA 15 CM SOBRE EL NIVEL DE PISO Y ALTURA TOTAL 50 CM</t>
  </si>
  <si>
    <t>1009.A</t>
  </si>
  <si>
    <t>TRASPLANTE DE ÁRBOL ADULTO O ALTURA H≥2.50M CON MEDIOS MECÁNICOS (INCLUYE CAPADO D</t>
  </si>
  <si>
    <t>1009.B</t>
  </si>
  <si>
    <t>TALA DE ARBOL CON MEDIO MECÁNICO</t>
  </si>
  <si>
    <t>1009.C</t>
  </si>
  <si>
    <t>TRASPLANTE DE ÁRBOL JUVENIL O ALTURA H≤2.50M CON MEDIOS MANUALES (INCLUYE CAPADO DE</t>
  </si>
  <si>
    <t>1009.F</t>
  </si>
  <si>
    <t>ADAPTACIÓN DE TERRENO ENTORNO A ÁRBOL EXISTENTE A MANTENER EN SU SITIO</t>
  </si>
  <si>
    <t>1010.A</t>
  </si>
  <si>
    <t>PÉRGOLA IRREGULAR DE DIMENSIONES 11.06 x 2.50 M DE MADERA. TIPO 1</t>
  </si>
  <si>
    <t>1010.B</t>
  </si>
  <si>
    <t>MÓDULO DE INFORMACIÓN DE MADERA TRATADA PARA EXTERIORES. DIMENSIONES EN PLANTA 2.0</t>
  </si>
  <si>
    <t>1010.C1</t>
  </si>
  <si>
    <t>CERCO PERIMETRAL DE ALAMBRE H=1.55 M PARA ZONA DE HUERTO</t>
  </si>
  <si>
    <t>1010.E</t>
  </si>
  <si>
    <t>PUERTA DE DOS HOJAS CON ESTRUCTURA DE MADERA DE DIMENSIONES TOTALES 2.00X1.50 M EN C</t>
  </si>
  <si>
    <t>1010.F</t>
  </si>
  <si>
    <t>BORDE DE MADERA PARA SEPARACIÓN DE PARCELAS EN ZONA DE HUERTO</t>
  </si>
  <si>
    <t>803.A1</t>
  </si>
  <si>
    <t>ENCOFRADO Y DESENCOFRADO CARAVISTA</t>
  </si>
  <si>
    <t>820.A</t>
  </si>
  <si>
    <t>ANCLAJES ACERO A36</t>
  </si>
  <si>
    <t>822.A</t>
  </si>
  <si>
    <t>PERNOS DE ANCLAJE 1/4''</t>
  </si>
  <si>
    <t>822.B</t>
  </si>
  <si>
    <t>PERNOS DE ANCLAJE 1/2''</t>
  </si>
  <si>
    <t>822.C</t>
  </si>
  <si>
    <t>PERNOS DE ANCLAJE 3/8''</t>
  </si>
  <si>
    <t>Km</t>
  </si>
  <si>
    <t>km</t>
  </si>
  <si>
    <t>ha</t>
  </si>
  <si>
    <t>ml</t>
  </si>
  <si>
    <t>m3-km</t>
  </si>
  <si>
    <t>kg</t>
  </si>
  <si>
    <t>CONSORCIO WARI BAJO</t>
  </si>
  <si>
    <t>COMENTARIOS</t>
  </si>
  <si>
    <t>Revisar el PU del subcontrato o detallar ( Precio elevado)</t>
  </si>
  <si>
    <t>No se tiene comentarios</t>
  </si>
  <si>
    <t xml:space="preserve">Revisar APU. Debe presentar Histograma de EQ de acuerdo a la lista de insumos , a fin de justificar la mov y desmov. </t>
  </si>
  <si>
    <t>Rendimiento muy conservador para el jornal de 10hr propuesto. Revisar los equipos y tener en consideración que esta partida es preliminar a  diferencia del control topográfico.</t>
  </si>
  <si>
    <t xml:space="preserve">MO sobre dimensionada el cual está laineada a los equipos . Revisar </t>
  </si>
  <si>
    <t xml:space="preserve">Debe de incluir material de lastre para la conformación de acuerdo a las EETT.
Revisar el uso del cargador ya que se considera otro en la subpartida </t>
  </si>
  <si>
    <t>Revisar  rendimiento ( muy conservador para el jornal propuesto)</t>
  </si>
  <si>
    <t>Revisar cuadrilla de MO ( vigias) y cantidad de agua .</t>
  </si>
  <si>
    <t>- Ajustar las eficiencias y/o espojamiento de las subpartidas.
-Justificar la Presencia de 01 excavadora y 01 cargador al 100% ambos en la subpartida Zarandeo.</t>
  </si>
  <si>
    <t>Revisar PU, puesto que  el material es mas fino que la partida 304.C .
No se ha incluido la eficiencia de la preparacion y explotación. 
Revisar precio del volquete y cargador de acuerdo al mercado.</t>
  </si>
  <si>
    <t>Cant de equipos excesiva para la partida (1 excavadora y 02 cargadores)  justificar ya que la preparación es con material propio de las excavaciones.
Rendimiento conservador , revisar incidencia del cargador para la preparación.
Revisar precio del volquete y cargador de acuerdo al mercado.</t>
  </si>
  <si>
    <t>Revisar rendimiento ,muy conservador (0.23 ha/dia) para los equipos propuestos.
Falta incluir equipo de desbroce manual ( motosierra)</t>
  </si>
  <si>
    <t>Retirar la motobomba , puesto que esta corresponde  a la partida 402.E</t>
  </si>
  <si>
    <t>Redimiento conservador (333 m3/dia)  para la cuadrilla de equipos propueta ( 01 excavadora +01 cargador al 100% ambos ).</t>
  </si>
  <si>
    <t>Revisar precios de los equipos, redimiento un poco optimista (200 m3/dia)</t>
  </si>
  <si>
    <t xml:space="preserve">Actualizar tarifa de MO. </t>
  </si>
  <si>
    <t>Rendimiento muy conservador (93.33 m3/dia) para los equipos propuetos ( 01 excavadora+01 cargador)</t>
  </si>
  <si>
    <t>Rendimiento muy conservador (161.7 m3/dia) para los equipos propuetos ( 01 excavadora+01 cargador)</t>
  </si>
  <si>
    <t>Inlcuir el transporte interno del material dentro del APU</t>
  </si>
  <si>
    <t>Redimiento conservador( 480.77 m2/dia) corregir.</t>
  </si>
  <si>
    <t>Restructurar el APU en función a su sección. Revisar las EETT para la excavación  de la zanja ya que es manual</t>
  </si>
  <si>
    <t>Se recomienda utilizar un camión grua en vez del cargador frontal , de mantenerlo justificar el uso.</t>
  </si>
  <si>
    <t>Se deberá de incrementtar el rendimiento actual ( 230.77 m3/dia) para 1.75 rodillos , así mismo justificar el uso del minicargador en esta partida.</t>
  </si>
  <si>
    <t>El APU no incluye el precio de la grava, solo incluye la preparación. Analizar la necesidad de un cargador frontal en vez de un camion grua o retroexcavadora.</t>
  </si>
  <si>
    <t xml:space="preserve">Rendimiento conservador (15 m3/dia) para 10 peones y 01 oficial, teniendo en consideración la presencia de 01 cargador. </t>
  </si>
  <si>
    <t>Revisar la cuadrilla (8 personas) ya que se utilizará bomba para el vaciado.
La prepración y transporte de roca será parte del Paquete Operador de Cantera, por tanto se debe retirar este concepto. Solo se deberá considerar la colocación.</t>
  </si>
  <si>
    <t xml:space="preserve">No se tiene la necesidad de usar un cargador para esta partida, justificar el 1.5 rodillo </t>
  </si>
  <si>
    <t>Rendimiento conservado (200 m3/dia)</t>
  </si>
  <si>
    <t xml:space="preserve">La unidad de la partida está en m3km ( no en m3). Los rendimientos del APU no están acorde al ciclo de transporte enviado. Revisar </t>
  </si>
  <si>
    <t xml:space="preserve">PU Elevado. La unidad de la partida está en m3km ( no en m3). Los rendimientos del APU no están acorde al ciclo de transporte enviado. Revisar </t>
  </si>
  <si>
    <t>Rendimiento conservador (120m3/dia) para los equipos propuetos ( 01 excavadora+0.7 cargador)</t>
  </si>
  <si>
    <t>Sustentar las cantidades unitarias de las sub partidas  , precios muy elevado , descripción dice : pozo superficial y es pozo profundo.</t>
  </si>
  <si>
    <t>Revisar precio del concreto f'c , para este volumen no es necesario bomba.</t>
  </si>
  <si>
    <t>Precio del concreto elevado (S/515.46)  detallar la subpartida , revisar la cuadrilla de MO.</t>
  </si>
  <si>
    <t>Precio del concreto elevado (S/622.80) detallar la subpartida, revisar la cuadrilla de MO.</t>
  </si>
  <si>
    <t>Precio del concreto elevado (S/700.65) detallar la subpartida, revisar la cuadrilla de MO.</t>
  </si>
  <si>
    <t>Revisar la incidencia de la excavadora (0.25) para las maniobras</t>
  </si>
  <si>
    <t>Desarrollar la partida , precio elevado</t>
  </si>
  <si>
    <t>Revisar precio de WaterStop PVC , muy bajo</t>
  </si>
  <si>
    <t>Desarrollar la partida , precio conservador</t>
  </si>
  <si>
    <t>Desarrollar la partida</t>
  </si>
  <si>
    <t xml:space="preserve">Precio del material de concreto elevado  (S/618.55) </t>
  </si>
  <si>
    <t>Justificar la cantidad de volquetes (8.65 ) . Precio de excavadora y cargador elevado ( no acorde al mercado)</t>
  </si>
  <si>
    <t>justificar y desarrollar la cantidad de agua , así como el SC elvaulación y rescate de especies.</t>
  </si>
  <si>
    <t>Se debe reformular el APU. Revisar las EETT</t>
  </si>
  <si>
    <t>Desarrollar el subcontrato y/o emitir cotización del servicio.</t>
  </si>
  <si>
    <t>Precio elevado, desarrollar el subcontrato</t>
  </si>
  <si>
    <t>Revisar rendimiento. Tener en cuenta que es un relleno para estructuras, no es masivo.</t>
  </si>
  <si>
    <t xml:space="preserve">Precio elevado, Desarrollar el subcontrato </t>
  </si>
  <si>
    <t>Tener en cuenta que es un relleno para estructuras pequeñas, no es masivo.</t>
  </si>
  <si>
    <t>Revisar precio del concreto f'c (S/ 468.7) , para este volumen no es necesario bomba.</t>
  </si>
  <si>
    <t>-No se visualiza el Histograma de MOD, MOI, Equipos 
- Sustentar la cantidad de Personal Directo
-Justificar la presencia de 06 supervisores de Campo en toda la duración del proyecto (14.5 meses).
- No es necesario contar con 02 jefaturas en Equipos, administarción
- Sustentar la cantidad de vigilantes (15 en c/turno)
- Revisar el precio de alimentación Satff (S/53 diarios)
- Revsar cantidad de quipos de computo (15) es para todo el satff?
- Sustentar el costo de Laboratorio control de calidad (S/60k por mes) se entiende que  incluye ensayos, cuales?
- Ajustar precio de cama baja + tracto (S/27.3K mes )
- incluir equipos de fatiga y somnolencia
- justificar Relacionista Industrial 
- Retirar costo de sindicato, se tiene un área de gestión social ( S/425k)
- Retirar los Costos Covid ya que a la fecha no es requerimiento obligatorio por MINSA.</t>
  </si>
  <si>
    <t>COMENTARIOS GENREALES :
1.Alinear el Precio de MO de acuerdo al convenio colectivo de Construcción Civil del año 2023.
2. Se debe desarrollar los PU de los equipos debido a que los PU no están acorde al mercado.
3. El postor plantea un jornal de 10 hr, por tanto se espera tener un mejor rendimiento en las partidas.</t>
  </si>
  <si>
    <t>CONSTRUCCIÓN DEFENSAS RIBEREÑAS HUARMEY BAJO - HUARMEY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</si>
</sst>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S/&quot;#,##0.00"/>
    <numFmt numFmtId="165" formatCode="_(* #,##0.00_);_(* \(#,##0.00\);_(* &quot;-&quot;??_);_(@_)"/>
    <numFmt numFmtId="166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b/>
      <sz val="12"/>
      <color rgb="FFFFFFFF"/>
      <name val="Century Gothic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entury Gothic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  <font>
      <sz val="10"/>
      <color theme="9" tint="-0.499984740745262"/>
      <name val="Calibri"/>
      <family val="2"/>
      <scheme val="minor"/>
    </font>
    <font>
      <sz val="10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theme="0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1"/>
        <bgColor theme="0"/>
      </patternFill>
    </fill>
    <fill>
      <patternFill patternType="solid">
        <fgColor theme="4" tint="-0.499984740745262"/>
        <bgColor theme="1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0" fillId="0" borderId="0"/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vertical="center"/>
    </xf>
    <xf numFmtId="9" fontId="3" fillId="4" borderId="11" xfId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164" fontId="3" fillId="4" borderId="13" xfId="0" applyNumberFormat="1" applyFont="1" applyFill="1" applyBorder="1" applyAlignment="1">
      <alignment vertical="center"/>
    </xf>
    <xf numFmtId="164" fontId="3" fillId="4" borderId="14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 wrapText="1"/>
    </xf>
    <xf numFmtId="164" fontId="3" fillId="6" borderId="26" xfId="0" applyNumberFormat="1" applyFont="1" applyFill="1" applyBorder="1" applyAlignment="1">
      <alignment vertical="center"/>
    </xf>
    <xf numFmtId="164" fontId="3" fillId="6" borderId="27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0" fontId="0" fillId="0" borderId="0" xfId="0"/>
    <xf numFmtId="0" fontId="8" fillId="7" borderId="30" xfId="0" applyFont="1" applyFill="1" applyBorder="1" applyAlignment="1">
      <alignment horizontal="left" wrapText="1"/>
    </xf>
    <xf numFmtId="4" fontId="8" fillId="7" borderId="30" xfId="0" applyNumberFormat="1" applyFont="1" applyFill="1" applyBorder="1" applyAlignment="1">
      <alignment horizontal="left" wrapText="1"/>
    </xf>
    <xf numFmtId="2" fontId="9" fillId="0" borderId="31" xfId="0" applyNumberFormat="1" applyFont="1" applyFill="1" applyBorder="1" applyAlignment="1">
      <alignment horizontal="right" vertical="center" shrinkToFit="1"/>
    </xf>
    <xf numFmtId="2" fontId="9" fillId="0" borderId="32" xfId="0" applyNumberFormat="1" applyFont="1" applyFill="1" applyBorder="1" applyAlignment="1">
      <alignment vertical="center" shrinkToFit="1"/>
    </xf>
    <xf numFmtId="4" fontId="9" fillId="0" borderId="32" xfId="0" applyNumberFormat="1" applyFont="1" applyFill="1" applyBorder="1" applyAlignment="1">
      <alignment vertical="center" shrinkToFit="1"/>
    </xf>
    <xf numFmtId="0" fontId="3" fillId="6" borderId="27" xfId="0" applyFont="1" applyFill="1" applyBorder="1" applyAlignment="1">
      <alignment vertical="center"/>
    </xf>
    <xf numFmtId="0" fontId="3" fillId="6" borderId="27" xfId="0" applyFont="1" applyFill="1" applyBorder="1" applyAlignment="1">
      <alignment horizontal="center" vertical="center"/>
    </xf>
    <xf numFmtId="9" fontId="3" fillId="5" borderId="28" xfId="1" applyFont="1" applyFill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0" fontId="3" fillId="6" borderId="6" xfId="0" applyFont="1" applyFill="1" applyBorder="1" applyAlignment="1">
      <alignment horizontal="center" vertical="center"/>
    </xf>
    <xf numFmtId="9" fontId="3" fillId="5" borderId="7" xfId="1" applyFont="1" applyFill="1" applyBorder="1" applyAlignment="1">
      <alignment horizontal="center" vertical="center"/>
    </xf>
    <xf numFmtId="164" fontId="3" fillId="6" borderId="9" xfId="0" applyNumberFormat="1" applyFont="1" applyFill="1" applyBorder="1" applyAlignment="1">
      <alignment vertical="center"/>
    </xf>
    <xf numFmtId="2" fontId="9" fillId="0" borderId="34" xfId="0" applyNumberFormat="1" applyFont="1" applyFill="1" applyBorder="1" applyAlignment="1">
      <alignment horizontal="right" vertical="center" shrinkToFit="1"/>
    </xf>
    <xf numFmtId="0" fontId="0" fillId="0" borderId="0" xfId="0" applyFill="1"/>
    <xf numFmtId="0" fontId="5" fillId="3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" fontId="11" fillId="7" borderId="34" xfId="0" applyNumberFormat="1" applyFont="1" applyFill="1" applyBorder="1" applyAlignment="1">
      <alignment horizontal="left" vertical="top" wrapText="1"/>
    </xf>
    <xf numFmtId="4" fontId="8" fillId="0" borderId="1" xfId="4" applyNumberFormat="1" applyFont="1" applyFill="1" applyBorder="1" applyAlignment="1">
      <alignment horizontal="left" vertical="center" wrapText="1"/>
    </xf>
    <xf numFmtId="4" fontId="11" fillId="7" borderId="32" xfId="0" applyNumberFormat="1" applyFont="1" applyFill="1" applyBorder="1" applyAlignment="1">
      <alignment vertical="center" wrapText="1"/>
    </xf>
    <xf numFmtId="0" fontId="8" fillId="8" borderId="30" xfId="0" applyFont="1" applyFill="1" applyBorder="1" applyAlignment="1">
      <alignment horizontal="left" vertical="center" wrapText="1"/>
    </xf>
    <xf numFmtId="4" fontId="8" fillId="8" borderId="30" xfId="0" applyNumberFormat="1" applyFont="1" applyFill="1" applyBorder="1" applyAlignment="1">
      <alignment horizontal="left" vertical="center" wrapText="1"/>
    </xf>
    <xf numFmtId="4" fontId="8" fillId="8" borderId="30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shrinkToFit="1"/>
    </xf>
    <xf numFmtId="4" fontId="8" fillId="0" borderId="1" xfId="4" applyNumberFormat="1" applyFont="1" applyFill="1" applyBorder="1" applyAlignment="1">
      <alignment horizontal="right" vertical="center"/>
    </xf>
    <xf numFmtId="4" fontId="9" fillId="0" borderId="30" xfId="0" applyNumberFormat="1" applyFont="1" applyFill="1" applyBorder="1" applyAlignment="1">
      <alignment horizontal="right" vertical="center" shrinkToFit="1"/>
    </xf>
    <xf numFmtId="0" fontId="8" fillId="9" borderId="30" xfId="0" applyFont="1" applyFill="1" applyBorder="1" applyAlignment="1">
      <alignment horizontal="left" vertical="center" wrapText="1"/>
    </xf>
    <xf numFmtId="4" fontId="8" fillId="9" borderId="30" xfId="0" applyNumberFormat="1" applyFont="1" applyFill="1" applyBorder="1" applyAlignment="1">
      <alignment horizontal="left" vertical="center" wrapText="1"/>
    </xf>
    <xf numFmtId="4" fontId="8" fillId="9" borderId="30" xfId="0" applyNumberFormat="1" applyFont="1" applyFill="1" applyBorder="1" applyAlignment="1">
      <alignment horizontal="right" vertical="center" wrapText="1"/>
    </xf>
    <xf numFmtId="4" fontId="8" fillId="0" borderId="0" xfId="4" applyNumberFormat="1" applyFont="1" applyFill="1" applyBorder="1" applyAlignment="1">
      <alignment horizontal="right" vertical="center"/>
    </xf>
    <xf numFmtId="0" fontId="7" fillId="8" borderId="32" xfId="0" applyFont="1" applyFill="1" applyBorder="1" applyAlignment="1">
      <alignment vertical="center" wrapText="1"/>
    </xf>
    <xf numFmtId="4" fontId="7" fillId="8" borderId="32" xfId="0" applyNumberFormat="1" applyFont="1" applyFill="1" applyBorder="1" applyAlignment="1">
      <alignment vertical="center" wrapText="1"/>
    </xf>
    <xf numFmtId="0" fontId="7" fillId="9" borderId="32" xfId="0" applyFont="1" applyFill="1" applyBorder="1" applyAlignment="1">
      <alignment vertical="center" wrapText="1"/>
    </xf>
    <xf numFmtId="4" fontId="7" fillId="9" borderId="32" xfId="0" applyNumberFormat="1" applyFont="1" applyFill="1" applyBorder="1" applyAlignment="1">
      <alignment vertical="center" wrapText="1"/>
    </xf>
    <xf numFmtId="4" fontId="9" fillId="0" borderId="32" xfId="0" applyNumberFormat="1" applyFont="1" applyFill="1" applyBorder="1" applyAlignment="1">
      <alignment horizontal="right" vertical="center" shrinkToFit="1"/>
    </xf>
    <xf numFmtId="0" fontId="8" fillId="8" borderId="32" xfId="0" applyFont="1" applyFill="1" applyBorder="1" applyAlignment="1">
      <alignment vertical="center" wrapText="1"/>
    </xf>
    <xf numFmtId="4" fontId="8" fillId="8" borderId="32" xfId="0" applyNumberFormat="1" applyFont="1" applyFill="1" applyBorder="1" applyAlignment="1">
      <alignment vertical="center" wrapText="1"/>
    </xf>
    <xf numFmtId="0" fontId="8" fillId="7" borderId="32" xfId="0" applyFont="1" applyFill="1" applyBorder="1" applyAlignment="1">
      <alignment vertical="center" wrapText="1"/>
    </xf>
    <xf numFmtId="4" fontId="8" fillId="7" borderId="32" xfId="0" applyNumberFormat="1" applyFont="1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vertical="center" shrinkToFit="1"/>
    </xf>
    <xf numFmtId="4" fontId="9" fillId="0" borderId="33" xfId="0" applyNumberFormat="1" applyFont="1" applyFill="1" applyBorder="1" applyAlignment="1">
      <alignment vertical="center" shrinkToFit="1"/>
    </xf>
    <xf numFmtId="0" fontId="11" fillId="7" borderId="30" xfId="0" applyFont="1" applyFill="1" applyBorder="1" applyAlignment="1">
      <alignment horizontal="right" vertical="center" wrapText="1"/>
    </xf>
    <xf numFmtId="0" fontId="11" fillId="7" borderId="35" xfId="0" applyFont="1" applyFill="1" applyBorder="1" applyAlignment="1">
      <alignment horizontal="left" vertical="center" wrapText="1"/>
    </xf>
    <xf numFmtId="4" fontId="8" fillId="0" borderId="1" xfId="4" quotePrefix="1" applyNumberFormat="1" applyFont="1" applyFill="1" applyBorder="1" applyAlignment="1">
      <alignment horizontal="left" vertical="center" wrapText="1"/>
    </xf>
    <xf numFmtId="4" fontId="7" fillId="9" borderId="32" xfId="0" applyNumberFormat="1" applyFont="1" applyFill="1" applyBorder="1" applyAlignment="1">
      <alignment horizontal="left" vertical="center" wrapText="1"/>
    </xf>
    <xf numFmtId="4" fontId="9" fillId="0" borderId="30" xfId="0" applyNumberFormat="1" applyFont="1" applyFill="1" applyBorder="1" applyAlignment="1">
      <alignment horizontal="left" vertical="center" wrapText="1" shrinkToFit="1"/>
    </xf>
    <xf numFmtId="4" fontId="8" fillId="8" borderId="32" xfId="0" applyNumberFormat="1" applyFont="1" applyFill="1" applyBorder="1" applyAlignment="1">
      <alignment horizontal="left" vertical="center" wrapText="1"/>
    </xf>
    <xf numFmtId="4" fontId="9" fillId="0" borderId="32" xfId="0" applyNumberFormat="1" applyFont="1" applyFill="1" applyBorder="1" applyAlignment="1">
      <alignment horizontal="left" vertical="center" wrapText="1" shrinkToFit="1"/>
    </xf>
    <xf numFmtId="4" fontId="11" fillId="7" borderId="32" xfId="0" applyNumberFormat="1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4" fontId="9" fillId="0" borderId="39" xfId="0" applyNumberFormat="1" applyFont="1" applyFill="1" applyBorder="1" applyAlignment="1">
      <alignment horizontal="left" vertical="center" wrapText="1" shrinkToFit="1"/>
    </xf>
    <xf numFmtId="164" fontId="3" fillId="4" borderId="40" xfId="0" applyNumberFormat="1" applyFont="1" applyFill="1" applyBorder="1" applyAlignment="1">
      <alignment vertical="center"/>
    </xf>
    <xf numFmtId="164" fontId="3" fillId="4" borderId="41" xfId="0" applyNumberFormat="1" applyFont="1" applyFill="1" applyBorder="1" applyAlignment="1">
      <alignment vertical="center"/>
    </xf>
    <xf numFmtId="164" fontId="3" fillId="6" borderId="41" xfId="0" applyNumberFormat="1" applyFont="1" applyFill="1" applyBorder="1" applyAlignment="1">
      <alignment vertical="center"/>
    </xf>
    <xf numFmtId="164" fontId="3" fillId="6" borderId="29" xfId="0" applyNumberFormat="1" applyFont="1" applyFill="1" applyBorder="1" applyAlignment="1">
      <alignment vertical="center"/>
    </xf>
    <xf numFmtId="164" fontId="15" fillId="4" borderId="9" xfId="0" quotePrefix="1" applyNumberFormat="1" applyFont="1" applyFill="1" applyBorder="1" applyAlignment="1">
      <alignment vertical="center" wrapText="1"/>
    </xf>
    <xf numFmtId="0" fontId="12" fillId="8" borderId="30" xfId="0" applyFont="1" applyFill="1" applyBorder="1" applyAlignment="1">
      <alignment horizontal="right" vertical="center" wrapText="1"/>
    </xf>
    <xf numFmtId="0" fontId="12" fillId="8" borderId="33" xfId="0" applyFont="1" applyFill="1" applyBorder="1" applyAlignment="1">
      <alignment horizontal="left" vertical="center" wrapText="1"/>
    </xf>
    <xf numFmtId="0" fontId="8" fillId="8" borderId="32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right"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2" fontId="9" fillId="0" borderId="32" xfId="0" applyNumberFormat="1" applyFont="1" applyFill="1" applyBorder="1" applyAlignment="1">
      <alignment horizontal="right" vertical="center" shrinkToFit="1"/>
    </xf>
    <xf numFmtId="0" fontId="8" fillId="0" borderId="31" xfId="0" applyFont="1" applyFill="1" applyBorder="1" applyAlignment="1">
      <alignment horizontal="right"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12" fillId="9" borderId="30" xfId="0" applyFont="1" applyFill="1" applyBorder="1" applyAlignment="1">
      <alignment horizontal="right" vertical="center" wrapText="1"/>
    </xf>
    <xf numFmtId="0" fontId="12" fillId="9" borderId="33" xfId="0" applyFont="1" applyFill="1" applyBorder="1" applyAlignment="1">
      <alignment horizontal="left" vertical="center" wrapText="1"/>
    </xf>
    <xf numFmtId="0" fontId="8" fillId="9" borderId="32" xfId="0" applyFont="1" applyFill="1" applyBorder="1" applyAlignment="1">
      <alignment horizontal="left" vertical="center" wrapText="1"/>
    </xf>
    <xf numFmtId="0" fontId="12" fillId="8" borderId="33" xfId="0" applyFont="1" applyFill="1" applyBorder="1" applyAlignment="1">
      <alignment vertical="center" wrapText="1"/>
    </xf>
    <xf numFmtId="0" fontId="12" fillId="8" borderId="32" xfId="0" applyFont="1" applyFill="1" applyBorder="1" applyAlignment="1">
      <alignment vertical="center" wrapText="1"/>
    </xf>
    <xf numFmtId="0" fontId="12" fillId="9" borderId="30" xfId="0" applyFont="1" applyFill="1" applyBorder="1" applyAlignment="1">
      <alignment horizontal="left" vertical="center" wrapText="1"/>
    </xf>
    <xf numFmtId="0" fontId="12" fillId="9" borderId="33" xfId="0" applyFont="1" applyFill="1" applyBorder="1" applyAlignment="1">
      <alignment vertical="center" wrapText="1"/>
    </xf>
    <xf numFmtId="0" fontId="12" fillId="9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vertical="center" wrapText="1"/>
    </xf>
    <xf numFmtId="0" fontId="8" fillId="7" borderId="32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vertical="center" wrapText="1"/>
    </xf>
    <xf numFmtId="0" fontId="16" fillId="7" borderId="30" xfId="0" applyFont="1" applyFill="1" applyBorder="1" applyAlignment="1">
      <alignment horizontal="left" vertical="center" wrapText="1"/>
    </xf>
    <xf numFmtId="0" fontId="17" fillId="7" borderId="32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vertical="center"/>
    </xf>
    <xf numFmtId="0" fontId="5" fillId="3" borderId="3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3" fillId="10" borderId="38" xfId="0" applyFont="1" applyFill="1" applyBorder="1" applyAlignment="1">
      <alignment horizontal="center" vertical="center"/>
    </xf>
    <xf numFmtId="0" fontId="13" fillId="10" borderId="0" xfId="0" applyFont="1" applyFill="1" applyBorder="1" applyAlignment="1">
      <alignment horizontal="center" vertical="center"/>
    </xf>
  </cellXfs>
  <cellStyles count="14">
    <cellStyle name="Millares 2" xfId="2" xr:uid="{5F1DB908-B3AD-4D46-AC2B-FFCDB5D118E7}"/>
    <cellStyle name="Millares 2 3" xfId="11" xr:uid="{9DF2F570-B5D1-41F2-A5E8-DD16EDB4AA00}"/>
    <cellStyle name="Millares 3" xfId="13" xr:uid="{775BA15E-B47E-4764-B9B6-6AD930BCD961}"/>
    <cellStyle name="Normal" xfId="0" builtinId="0"/>
    <cellStyle name="Normal 10 10" xfId="8" xr:uid="{15889F04-291F-4130-BFCE-00E6163DCAA3}"/>
    <cellStyle name="Normal 151" xfId="5" xr:uid="{1B6B31DA-BDBB-4932-92FF-23D6F2EC15C7}"/>
    <cellStyle name="Normal 158" xfId="6" xr:uid="{A752DC31-185E-4033-B548-A606D8EA588D}"/>
    <cellStyle name="Normal 158 2" xfId="7" xr:uid="{DFA979BB-82EE-40C5-9018-E661684B8221}"/>
    <cellStyle name="Normal 2" xfId="3" xr:uid="{34C3988C-47C9-4331-92A2-B8DDF9450F7D}"/>
    <cellStyle name="Normal 2 2 2" xfId="4" xr:uid="{4EEE072B-6DBE-483A-A08E-2F74DC5D96A2}"/>
    <cellStyle name="Normal 2 3" xfId="9" xr:uid="{646C95CD-C4C5-484B-9E22-7E2AB22CCC43}"/>
    <cellStyle name="Porcentaje" xfId="1" builtinId="5"/>
    <cellStyle name="Porcentaje 10" xfId="10" xr:uid="{A6BDB537-0E34-4D66-BF5E-7B66C32B1A4C}"/>
    <cellStyle name="Porcentual 2" xfId="12" xr:uid="{66AB4948-0AD7-430A-AC02-68B830E496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26C96-9884-4E18-972D-ADAF58EB6907}">
  <sheetPr>
    <tabColor rgb="FFFFFF00"/>
  </sheetPr>
  <dimension ref="A1:H197"/>
  <sheetViews>
    <sheetView showGridLines="0" tabSelected="1" zoomScale="81" zoomScaleNormal="81" workbookViewId="0">
      <selection sqref="A1:XFD202"/>
    </sheetView>
  </sheetViews>
  <sheetFormatPr baseColWidth="10" defaultColWidth="14.44140625" defaultRowHeight="14.4" x14ac:dyDescent="0.3"/>
  <cols>
    <col min="1" max="1" width="7.5546875" style="24" bestFit="1" customWidth="1"/>
    <col min="2" max="2" width="76.6640625" style="24" customWidth="1"/>
    <col min="3" max="3" width="10.5546875" style="24" customWidth="1"/>
    <col min="4" max="4" width="11.6640625" style="24" customWidth="1"/>
    <col min="5" max="5" width="15.109375" style="24" customWidth="1"/>
    <col min="6" max="6" width="16.6640625" style="24" customWidth="1"/>
    <col min="7" max="7" width="23.109375" style="24" customWidth="1"/>
    <col min="8" max="8" width="66.5546875" style="24" customWidth="1"/>
  </cols>
  <sheetData>
    <row r="1" spans="1:8" ht="20.399999999999999" x14ac:dyDescent="0.3">
      <c r="A1" s="126" t="s">
        <v>377</v>
      </c>
      <c r="B1" s="127"/>
      <c r="C1" s="127"/>
      <c r="D1" s="127"/>
      <c r="E1" s="127"/>
      <c r="F1" s="127"/>
      <c r="G1" s="127"/>
      <c r="H1" s="127"/>
    </row>
    <row r="2" spans="1:8" ht="15.6" thickBot="1" x14ac:dyDescent="0.35">
      <c r="A2" s="1"/>
      <c r="C2" s="1"/>
      <c r="D2" s="1"/>
      <c r="E2" s="2"/>
      <c r="F2" s="2"/>
      <c r="G2" s="2"/>
      <c r="H2" s="2"/>
    </row>
    <row r="3" spans="1:8" ht="26.4" customHeight="1" thickBot="1" x14ac:dyDescent="0.35">
      <c r="A3" s="44"/>
      <c r="B3" s="52"/>
      <c r="C3" s="45"/>
      <c r="D3" s="39"/>
      <c r="E3" s="124" t="s">
        <v>322</v>
      </c>
      <c r="F3" s="125"/>
      <c r="G3" s="125"/>
      <c r="H3" s="125"/>
    </row>
    <row r="4" spans="1:8" ht="15.6" thickBot="1" x14ac:dyDescent="0.35">
      <c r="A4" s="120" t="s">
        <v>0</v>
      </c>
      <c r="B4" s="121" t="s">
        <v>1</v>
      </c>
      <c r="C4" s="122" t="s">
        <v>2</v>
      </c>
      <c r="D4" s="123" t="s">
        <v>3</v>
      </c>
      <c r="E4" s="85" t="s">
        <v>3</v>
      </c>
      <c r="F4" s="20" t="s">
        <v>4</v>
      </c>
      <c r="G4" s="86" t="s">
        <v>5</v>
      </c>
      <c r="H4" s="119" t="s">
        <v>323</v>
      </c>
    </row>
    <row r="5" spans="1:8" ht="109.2" customHeight="1" x14ac:dyDescent="0.3">
      <c r="A5" s="77" t="s">
        <v>20</v>
      </c>
      <c r="B5" s="78" t="s">
        <v>21</v>
      </c>
      <c r="C5" s="118"/>
      <c r="D5" s="117"/>
      <c r="E5" s="25"/>
      <c r="F5" s="26"/>
      <c r="G5" s="55">
        <v>136184827.06542501</v>
      </c>
      <c r="H5" s="53" t="s">
        <v>376</v>
      </c>
    </row>
    <row r="6" spans="1:8" x14ac:dyDescent="0.3">
      <c r="A6" s="93">
        <v>100</v>
      </c>
      <c r="B6" s="94" t="s">
        <v>9</v>
      </c>
      <c r="C6" s="95"/>
      <c r="D6" s="56"/>
      <c r="E6" s="56"/>
      <c r="F6" s="57"/>
      <c r="G6" s="58">
        <f>SUM(G7:G8)</f>
        <v>798941.8</v>
      </c>
      <c r="H6" s="57"/>
    </row>
    <row r="7" spans="1:8" s="24" customFormat="1" x14ac:dyDescent="0.3">
      <c r="A7" s="96" t="s">
        <v>22</v>
      </c>
      <c r="B7" s="97" t="s">
        <v>23</v>
      </c>
      <c r="C7" s="98" t="s">
        <v>12</v>
      </c>
      <c r="D7" s="59">
        <v>1</v>
      </c>
      <c r="E7" s="99">
        <v>1</v>
      </c>
      <c r="F7" s="60">
        <v>3500</v>
      </c>
      <c r="G7" s="60">
        <f>+F7*E7</f>
        <v>3500</v>
      </c>
      <c r="H7" s="54" t="s">
        <v>324</v>
      </c>
    </row>
    <row r="8" spans="1:8" s="24" customFormat="1" x14ac:dyDescent="0.3">
      <c r="A8" s="96" t="s">
        <v>24</v>
      </c>
      <c r="B8" s="97" t="s">
        <v>25</v>
      </c>
      <c r="C8" s="98" t="s">
        <v>15</v>
      </c>
      <c r="D8" s="59">
        <v>1</v>
      </c>
      <c r="E8" s="99">
        <v>1</v>
      </c>
      <c r="F8" s="60">
        <v>795441.8</v>
      </c>
      <c r="G8" s="60">
        <f t="shared" ref="G8:G71" si="0">+F8*E8</f>
        <v>795441.8</v>
      </c>
      <c r="H8" s="54" t="s">
        <v>325</v>
      </c>
    </row>
    <row r="9" spans="1:8" s="24" customFormat="1" x14ac:dyDescent="0.3">
      <c r="A9" s="93">
        <v>200</v>
      </c>
      <c r="B9" s="94" t="s">
        <v>26</v>
      </c>
      <c r="C9" s="95"/>
      <c r="D9" s="56"/>
      <c r="E9" s="95"/>
      <c r="F9" s="57"/>
      <c r="G9" s="58">
        <f>SUM(G10:G15)</f>
        <v>8985981.9506999999</v>
      </c>
      <c r="H9" s="57"/>
    </row>
    <row r="10" spans="1:8" s="24" customFormat="1" ht="27.6" x14ac:dyDescent="0.3">
      <c r="A10" s="96" t="s">
        <v>27</v>
      </c>
      <c r="B10" s="97" t="s">
        <v>28</v>
      </c>
      <c r="C10" s="98" t="s">
        <v>15</v>
      </c>
      <c r="D10" s="59">
        <v>1</v>
      </c>
      <c r="E10" s="99">
        <v>1</v>
      </c>
      <c r="F10" s="60">
        <v>2429086.0364999999</v>
      </c>
      <c r="G10" s="60">
        <f t="shared" si="0"/>
        <v>2429086.0364999999</v>
      </c>
      <c r="H10" s="54" t="s">
        <v>326</v>
      </c>
    </row>
    <row r="11" spans="1:8" s="24" customFormat="1" ht="41.4" x14ac:dyDescent="0.3">
      <c r="A11" s="96" t="s">
        <v>29</v>
      </c>
      <c r="B11" s="97" t="s">
        <v>30</v>
      </c>
      <c r="C11" s="98" t="s">
        <v>316</v>
      </c>
      <c r="D11" s="59">
        <v>25.5</v>
      </c>
      <c r="E11" s="99">
        <v>25.5</v>
      </c>
      <c r="F11" s="60">
        <v>10667.39</v>
      </c>
      <c r="G11" s="60">
        <f t="shared" si="0"/>
        <v>272018.44500000001</v>
      </c>
      <c r="H11" s="54" t="s">
        <v>327</v>
      </c>
    </row>
    <row r="12" spans="1:8" s="24" customFormat="1" x14ac:dyDescent="0.3">
      <c r="A12" s="96" t="s">
        <v>31</v>
      </c>
      <c r="B12" s="97" t="s">
        <v>32</v>
      </c>
      <c r="C12" s="98" t="s">
        <v>13</v>
      </c>
      <c r="D12" s="59">
        <v>14</v>
      </c>
      <c r="E12" s="99">
        <v>14</v>
      </c>
      <c r="F12" s="60">
        <v>234697.2</v>
      </c>
      <c r="G12" s="60">
        <f t="shared" si="0"/>
        <v>3285760.8000000003</v>
      </c>
      <c r="H12" s="54" t="s">
        <v>328</v>
      </c>
    </row>
    <row r="13" spans="1:8" s="24" customFormat="1" ht="27.6" x14ac:dyDescent="0.3">
      <c r="A13" s="96" t="s">
        <v>33</v>
      </c>
      <c r="B13" s="97" t="s">
        <v>34</v>
      </c>
      <c r="C13" s="98" t="s">
        <v>317</v>
      </c>
      <c r="D13" s="59">
        <v>16.68</v>
      </c>
      <c r="E13" s="99">
        <v>16.68</v>
      </c>
      <c r="F13" s="60">
        <v>22528.19</v>
      </c>
      <c r="G13" s="60">
        <f t="shared" si="0"/>
        <v>375770.20919999998</v>
      </c>
      <c r="H13" s="54" t="s">
        <v>329</v>
      </c>
    </row>
    <row r="14" spans="1:8" s="24" customFormat="1" x14ac:dyDescent="0.3">
      <c r="A14" s="96" t="s">
        <v>35</v>
      </c>
      <c r="B14" s="97" t="s">
        <v>36</v>
      </c>
      <c r="C14" s="98" t="s">
        <v>14</v>
      </c>
      <c r="D14" s="61">
        <v>9135</v>
      </c>
      <c r="E14" s="70">
        <v>9135</v>
      </c>
      <c r="F14" s="60">
        <v>25</v>
      </c>
      <c r="G14" s="60">
        <f t="shared" si="0"/>
        <v>228375</v>
      </c>
      <c r="H14" s="54" t="s">
        <v>330</v>
      </c>
    </row>
    <row r="15" spans="1:8" s="24" customFormat="1" ht="27.6" x14ac:dyDescent="0.3">
      <c r="A15" s="100" t="s">
        <v>37</v>
      </c>
      <c r="B15" s="101" t="s">
        <v>38</v>
      </c>
      <c r="C15" s="102" t="s">
        <v>13</v>
      </c>
      <c r="D15" s="27">
        <v>14</v>
      </c>
      <c r="E15" s="37">
        <v>14</v>
      </c>
      <c r="F15" s="60">
        <v>171069.39</v>
      </c>
      <c r="G15" s="60">
        <f t="shared" si="0"/>
        <v>2394971.46</v>
      </c>
      <c r="H15" s="54" t="s">
        <v>331</v>
      </c>
    </row>
    <row r="16" spans="1:8" s="24" customFormat="1" x14ac:dyDescent="0.3">
      <c r="A16" s="93">
        <v>300</v>
      </c>
      <c r="B16" s="94" t="s">
        <v>39</v>
      </c>
      <c r="C16" s="95"/>
      <c r="D16" s="56"/>
      <c r="E16" s="95"/>
      <c r="F16" s="57"/>
      <c r="G16" s="58">
        <f>SUM(G17:G19)</f>
        <v>19209451.638544999</v>
      </c>
      <c r="H16" s="57"/>
    </row>
    <row r="17" spans="1:8" s="24" customFormat="1" ht="41.4" x14ac:dyDescent="0.3">
      <c r="A17" s="96" t="s">
        <v>40</v>
      </c>
      <c r="B17" s="97" t="s">
        <v>41</v>
      </c>
      <c r="C17" s="98" t="s">
        <v>14</v>
      </c>
      <c r="D17" s="61">
        <v>43022.81</v>
      </c>
      <c r="E17" s="70">
        <v>43022.81</v>
      </c>
      <c r="F17" s="60">
        <v>39.909999999999997</v>
      </c>
      <c r="G17" s="60">
        <f t="shared" si="0"/>
        <v>1717040.3470999997</v>
      </c>
      <c r="H17" s="79" t="s">
        <v>332</v>
      </c>
    </row>
    <row r="18" spans="1:8" s="24" customFormat="1" ht="41.4" x14ac:dyDescent="0.3">
      <c r="A18" s="96" t="s">
        <v>42</v>
      </c>
      <c r="B18" s="97" t="s">
        <v>43</v>
      </c>
      <c r="C18" s="98" t="s">
        <v>14</v>
      </c>
      <c r="D18" s="61">
        <v>30713.81</v>
      </c>
      <c r="E18" s="70">
        <v>30713.81</v>
      </c>
      <c r="F18" s="60">
        <v>32.008500000000005</v>
      </c>
      <c r="G18" s="60">
        <f t="shared" si="0"/>
        <v>983102.98738500022</v>
      </c>
      <c r="H18" s="54" t="s">
        <v>333</v>
      </c>
    </row>
    <row r="19" spans="1:8" s="24" customFormat="1" ht="55.2" x14ac:dyDescent="0.3">
      <c r="A19" s="96" t="s">
        <v>44</v>
      </c>
      <c r="B19" s="97" t="s">
        <v>45</v>
      </c>
      <c r="C19" s="98" t="s">
        <v>14</v>
      </c>
      <c r="D19" s="61">
        <v>447479.49</v>
      </c>
      <c r="E19" s="70">
        <v>447479.49</v>
      </c>
      <c r="F19" s="60">
        <v>36.893999999999998</v>
      </c>
      <c r="G19" s="60">
        <f t="shared" si="0"/>
        <v>16509308.304059999</v>
      </c>
      <c r="H19" s="54" t="s">
        <v>334</v>
      </c>
    </row>
    <row r="20" spans="1:8" s="24" customFormat="1" x14ac:dyDescent="0.3">
      <c r="A20" s="93">
        <v>400</v>
      </c>
      <c r="B20" s="94" t="s">
        <v>10</v>
      </c>
      <c r="C20" s="95"/>
      <c r="D20" s="56"/>
      <c r="E20" s="95"/>
      <c r="F20" s="57"/>
      <c r="G20" s="58">
        <f>+G21+G42</f>
        <v>66666660.369180001</v>
      </c>
      <c r="H20" s="57"/>
    </row>
    <row r="21" spans="1:8" s="24" customFormat="1" x14ac:dyDescent="0.3">
      <c r="A21" s="103" t="s">
        <v>46</v>
      </c>
      <c r="B21" s="104" t="s">
        <v>47</v>
      </c>
      <c r="C21" s="105"/>
      <c r="D21" s="62"/>
      <c r="E21" s="105"/>
      <c r="F21" s="63"/>
      <c r="G21" s="64">
        <f>SUM(G22:G41)</f>
        <v>62728416.250590004</v>
      </c>
      <c r="H21" s="63"/>
    </row>
    <row r="22" spans="1:8" s="24" customFormat="1" ht="27.6" x14ac:dyDescent="0.3">
      <c r="A22" s="96" t="s">
        <v>48</v>
      </c>
      <c r="B22" s="97" t="s">
        <v>49</v>
      </c>
      <c r="C22" s="98" t="s">
        <v>318</v>
      </c>
      <c r="D22" s="61">
        <v>18.829999999999998</v>
      </c>
      <c r="E22" s="70">
        <v>18.829999999999998</v>
      </c>
      <c r="F22" s="60">
        <v>38456.589999999997</v>
      </c>
      <c r="G22" s="60">
        <f t="shared" si="0"/>
        <v>724137.58969999989</v>
      </c>
      <c r="H22" s="54" t="s">
        <v>335</v>
      </c>
    </row>
    <row r="23" spans="1:8" s="24" customFormat="1" x14ac:dyDescent="0.3">
      <c r="A23" s="96" t="s">
        <v>50</v>
      </c>
      <c r="B23" s="97" t="s">
        <v>51</v>
      </c>
      <c r="C23" s="98" t="s">
        <v>14</v>
      </c>
      <c r="D23" s="61">
        <v>197838.61</v>
      </c>
      <c r="E23" s="70">
        <v>197838.61</v>
      </c>
      <c r="F23" s="60">
        <v>6.77</v>
      </c>
      <c r="G23" s="60">
        <f t="shared" si="0"/>
        <v>1339367.3896999997</v>
      </c>
      <c r="H23" s="54" t="s">
        <v>336</v>
      </c>
    </row>
    <row r="24" spans="1:8" s="24" customFormat="1" ht="27.6" x14ac:dyDescent="0.3">
      <c r="A24" s="96" t="s">
        <v>52</v>
      </c>
      <c r="B24" s="97" t="s">
        <v>53</v>
      </c>
      <c r="C24" s="98" t="s">
        <v>14</v>
      </c>
      <c r="D24" s="61">
        <v>2017.15</v>
      </c>
      <c r="E24" s="70">
        <v>2017.15</v>
      </c>
      <c r="F24" s="60">
        <v>26.63</v>
      </c>
      <c r="G24" s="60">
        <f t="shared" si="0"/>
        <v>53716.7045</v>
      </c>
      <c r="H24" s="54" t="s">
        <v>337</v>
      </c>
    </row>
    <row r="25" spans="1:8" s="24" customFormat="1" x14ac:dyDescent="0.3">
      <c r="A25" s="96" t="s">
        <v>54</v>
      </c>
      <c r="B25" s="97" t="s">
        <v>55</v>
      </c>
      <c r="C25" s="98" t="s">
        <v>14</v>
      </c>
      <c r="D25" s="61">
        <v>1859.55</v>
      </c>
      <c r="E25" s="70">
        <v>1859.55</v>
      </c>
      <c r="F25" s="60">
        <v>52.95</v>
      </c>
      <c r="G25" s="60">
        <f t="shared" si="0"/>
        <v>98463.172500000001</v>
      </c>
      <c r="H25" s="54" t="s">
        <v>338</v>
      </c>
    </row>
    <row r="26" spans="1:8" s="24" customFormat="1" x14ac:dyDescent="0.3">
      <c r="A26" s="96" t="s">
        <v>56</v>
      </c>
      <c r="B26" s="97" t="s">
        <v>57</v>
      </c>
      <c r="C26" s="98" t="s">
        <v>14</v>
      </c>
      <c r="D26" s="61">
        <v>203112.59</v>
      </c>
      <c r="E26" s="70">
        <v>203112.59</v>
      </c>
      <c r="F26" s="60">
        <v>18.75</v>
      </c>
      <c r="G26" s="60">
        <f t="shared" si="0"/>
        <v>3808361.0625</v>
      </c>
      <c r="H26" s="54" t="s">
        <v>339</v>
      </c>
    </row>
    <row r="27" spans="1:8" s="24" customFormat="1" x14ac:dyDescent="0.3">
      <c r="A27" s="96" t="s">
        <v>58</v>
      </c>
      <c r="B27" s="97" t="s">
        <v>59</v>
      </c>
      <c r="C27" s="98" t="s">
        <v>14</v>
      </c>
      <c r="D27" s="61">
        <v>424340.68</v>
      </c>
      <c r="E27" s="70">
        <v>424340.68</v>
      </c>
      <c r="F27" s="60">
        <v>13.25</v>
      </c>
      <c r="G27" s="60">
        <f t="shared" si="0"/>
        <v>5622514.0099999998</v>
      </c>
      <c r="H27" s="54" t="s">
        <v>325</v>
      </c>
    </row>
    <row r="28" spans="1:8" s="24" customFormat="1" ht="27.6" x14ac:dyDescent="0.3">
      <c r="A28" s="96" t="s">
        <v>60</v>
      </c>
      <c r="B28" s="97" t="s">
        <v>61</v>
      </c>
      <c r="C28" s="98" t="s">
        <v>14</v>
      </c>
      <c r="D28" s="61">
        <v>138025.71</v>
      </c>
      <c r="E28" s="70">
        <v>138025.71</v>
      </c>
      <c r="F28" s="60">
        <v>89.77</v>
      </c>
      <c r="G28" s="60">
        <f t="shared" si="0"/>
        <v>12390567.986699998</v>
      </c>
      <c r="H28" s="54" t="s">
        <v>340</v>
      </c>
    </row>
    <row r="29" spans="1:8" s="24" customFormat="1" ht="27.6" x14ac:dyDescent="0.3">
      <c r="A29" s="96" t="s">
        <v>62</v>
      </c>
      <c r="B29" s="97" t="s">
        <v>63</v>
      </c>
      <c r="C29" s="98" t="s">
        <v>14</v>
      </c>
      <c r="D29" s="61">
        <v>76491.240000000005</v>
      </c>
      <c r="E29" s="70">
        <v>76491.240000000005</v>
      </c>
      <c r="F29" s="60">
        <v>51.82</v>
      </c>
      <c r="G29" s="60">
        <f t="shared" si="0"/>
        <v>3963776.0568000004</v>
      </c>
      <c r="H29" s="54" t="s">
        <v>341</v>
      </c>
    </row>
    <row r="30" spans="1:8" s="24" customFormat="1" x14ac:dyDescent="0.3">
      <c r="A30" s="96" t="s">
        <v>64</v>
      </c>
      <c r="B30" s="97" t="s">
        <v>65</v>
      </c>
      <c r="C30" s="98" t="s">
        <v>14</v>
      </c>
      <c r="D30" s="61">
        <v>749540.03</v>
      </c>
      <c r="E30" s="70">
        <v>749540.03</v>
      </c>
      <c r="F30" s="60">
        <v>3.96</v>
      </c>
      <c r="G30" s="60">
        <f t="shared" si="0"/>
        <v>2968178.5188000002</v>
      </c>
      <c r="H30" s="54" t="s">
        <v>342</v>
      </c>
    </row>
    <row r="31" spans="1:8" s="24" customFormat="1" x14ac:dyDescent="0.3">
      <c r="A31" s="96" t="s">
        <v>66</v>
      </c>
      <c r="B31" s="97" t="s">
        <v>67</v>
      </c>
      <c r="C31" s="98" t="s">
        <v>16</v>
      </c>
      <c r="D31" s="61">
        <v>83040.009999999995</v>
      </c>
      <c r="E31" s="70">
        <v>83040.009999999995</v>
      </c>
      <c r="F31" s="60">
        <v>10.57</v>
      </c>
      <c r="G31" s="60">
        <f t="shared" si="0"/>
        <v>877732.9057</v>
      </c>
      <c r="H31" s="54" t="s">
        <v>343</v>
      </c>
    </row>
    <row r="32" spans="1:8" s="24" customFormat="1" ht="27.6" x14ac:dyDescent="0.3">
      <c r="A32" s="96" t="s">
        <v>68</v>
      </c>
      <c r="B32" s="97" t="s">
        <v>69</v>
      </c>
      <c r="C32" s="98" t="s">
        <v>319</v>
      </c>
      <c r="D32" s="61">
        <v>3002.7</v>
      </c>
      <c r="E32" s="70">
        <v>3002.7</v>
      </c>
      <c r="F32" s="60">
        <v>49.41</v>
      </c>
      <c r="G32" s="60">
        <f t="shared" si="0"/>
        <v>148363.40699999998</v>
      </c>
      <c r="H32" s="54" t="s">
        <v>344</v>
      </c>
    </row>
    <row r="33" spans="1:8" s="24" customFormat="1" ht="27.6" x14ac:dyDescent="0.3">
      <c r="A33" s="96" t="s">
        <v>70</v>
      </c>
      <c r="B33" s="97" t="s">
        <v>71</v>
      </c>
      <c r="C33" s="98" t="s">
        <v>16</v>
      </c>
      <c r="D33" s="61">
        <v>150185.04999999999</v>
      </c>
      <c r="E33" s="70">
        <v>150185.04999999999</v>
      </c>
      <c r="F33" s="60">
        <v>14.21</v>
      </c>
      <c r="G33" s="60">
        <f t="shared" si="0"/>
        <v>2134129.5605000001</v>
      </c>
      <c r="H33" s="54" t="s">
        <v>345</v>
      </c>
    </row>
    <row r="34" spans="1:8" s="24" customFormat="1" ht="27.6" x14ac:dyDescent="0.3">
      <c r="A34" s="96" t="s">
        <v>72</v>
      </c>
      <c r="B34" s="97" t="s">
        <v>73</v>
      </c>
      <c r="C34" s="98" t="s">
        <v>16</v>
      </c>
      <c r="D34" s="61">
        <v>53481.61</v>
      </c>
      <c r="E34" s="70">
        <v>53481.61</v>
      </c>
      <c r="F34" s="60">
        <v>10.52</v>
      </c>
      <c r="G34" s="60">
        <f t="shared" si="0"/>
        <v>562626.53720000002</v>
      </c>
      <c r="H34" s="54" t="s">
        <v>345</v>
      </c>
    </row>
    <row r="35" spans="1:8" s="24" customFormat="1" x14ac:dyDescent="0.3">
      <c r="A35" s="96" t="s">
        <v>74</v>
      </c>
      <c r="B35" s="97" t="s">
        <v>75</v>
      </c>
      <c r="C35" s="98" t="s">
        <v>14</v>
      </c>
      <c r="D35" s="61">
        <v>753026.7</v>
      </c>
      <c r="E35" s="70">
        <v>753026.7</v>
      </c>
      <c r="F35" s="60">
        <v>3.67</v>
      </c>
      <c r="G35" s="60">
        <f t="shared" si="0"/>
        <v>2763607.9889999996</v>
      </c>
      <c r="H35" s="54" t="s">
        <v>325</v>
      </c>
    </row>
    <row r="36" spans="1:8" s="24" customFormat="1" ht="27.6" x14ac:dyDescent="0.3">
      <c r="A36" s="96" t="s">
        <v>76</v>
      </c>
      <c r="B36" s="97" t="s">
        <v>77</v>
      </c>
      <c r="C36" s="98" t="s">
        <v>14</v>
      </c>
      <c r="D36" s="61">
        <v>18851.82</v>
      </c>
      <c r="E36" s="70">
        <v>18851.82</v>
      </c>
      <c r="F36" s="60">
        <v>37.020000000000003</v>
      </c>
      <c r="G36" s="60">
        <f t="shared" si="0"/>
        <v>697894.37640000007</v>
      </c>
      <c r="H36" s="54" t="s">
        <v>346</v>
      </c>
    </row>
    <row r="37" spans="1:8" s="24" customFormat="1" x14ac:dyDescent="0.3">
      <c r="A37" s="96" t="s">
        <v>78</v>
      </c>
      <c r="B37" s="97" t="s">
        <v>79</v>
      </c>
      <c r="C37" s="98" t="s">
        <v>14</v>
      </c>
      <c r="D37" s="61">
        <v>78326.03</v>
      </c>
      <c r="E37" s="70">
        <v>78326.03</v>
      </c>
      <c r="F37" s="60">
        <v>5.09</v>
      </c>
      <c r="G37" s="60">
        <f t="shared" si="0"/>
        <v>398679.4927</v>
      </c>
      <c r="H37" s="54" t="s">
        <v>325</v>
      </c>
    </row>
    <row r="38" spans="1:8" s="24" customFormat="1" ht="27.6" x14ac:dyDescent="0.3">
      <c r="A38" s="96" t="s">
        <v>80</v>
      </c>
      <c r="B38" s="97" t="s">
        <v>81</v>
      </c>
      <c r="C38" s="98" t="s">
        <v>16</v>
      </c>
      <c r="D38" s="61">
        <v>12119.42</v>
      </c>
      <c r="E38" s="70">
        <v>12119.42</v>
      </c>
      <c r="F38" s="60">
        <v>61.25</v>
      </c>
      <c r="G38" s="60">
        <f t="shared" si="0"/>
        <v>742314.47499999998</v>
      </c>
      <c r="H38" s="54" t="s">
        <v>347</v>
      </c>
    </row>
    <row r="39" spans="1:8" s="24" customFormat="1" ht="27.6" x14ac:dyDescent="0.3">
      <c r="A39" s="96" t="s">
        <v>82</v>
      </c>
      <c r="B39" s="97" t="s">
        <v>83</v>
      </c>
      <c r="C39" s="98" t="s">
        <v>14</v>
      </c>
      <c r="D39" s="61">
        <v>40534.31</v>
      </c>
      <c r="E39" s="70">
        <v>40534.31</v>
      </c>
      <c r="F39" s="60">
        <v>465.19200000000001</v>
      </c>
      <c r="G39" s="60">
        <f t="shared" si="0"/>
        <v>18856236.737519998</v>
      </c>
      <c r="H39" s="54" t="s">
        <v>348</v>
      </c>
    </row>
    <row r="40" spans="1:8" s="24" customFormat="1" ht="41.4" x14ac:dyDescent="0.3">
      <c r="A40" s="96" t="s">
        <v>84</v>
      </c>
      <c r="B40" s="97" t="s">
        <v>85</v>
      </c>
      <c r="C40" s="98" t="s">
        <v>14</v>
      </c>
      <c r="D40" s="61">
        <v>6227.75</v>
      </c>
      <c r="E40" s="70">
        <v>6227.75</v>
      </c>
      <c r="F40" s="60">
        <v>727.95</v>
      </c>
      <c r="G40" s="60">
        <f t="shared" si="0"/>
        <v>4533490.6125000007</v>
      </c>
      <c r="H40" s="54" t="s">
        <v>349</v>
      </c>
    </row>
    <row r="41" spans="1:8" s="24" customFormat="1" ht="27.6" x14ac:dyDescent="0.3">
      <c r="A41" s="96" t="s">
        <v>86</v>
      </c>
      <c r="B41" s="97" t="s">
        <v>87</v>
      </c>
      <c r="C41" s="98" t="s">
        <v>16</v>
      </c>
      <c r="D41" s="61">
        <v>7492.41</v>
      </c>
      <c r="E41" s="70">
        <v>7492.41</v>
      </c>
      <c r="F41" s="65">
        <v>5.9070000000000009</v>
      </c>
      <c r="G41" s="60">
        <f t="shared" si="0"/>
        <v>44257.665870000004</v>
      </c>
      <c r="H41" s="54" t="s">
        <v>350</v>
      </c>
    </row>
    <row r="42" spans="1:8" s="24" customFormat="1" x14ac:dyDescent="0.3">
      <c r="A42" s="103" t="s">
        <v>88</v>
      </c>
      <c r="B42" s="104" t="s">
        <v>89</v>
      </c>
      <c r="C42" s="105"/>
      <c r="D42" s="62"/>
      <c r="E42" s="105"/>
      <c r="F42" s="63"/>
      <c r="G42" s="64">
        <f>SUM(G43:G53)</f>
        <v>3938244.1185899996</v>
      </c>
      <c r="H42" s="63"/>
    </row>
    <row r="43" spans="1:8" s="24" customFormat="1" x14ac:dyDescent="0.3">
      <c r="A43" s="96" t="s">
        <v>90</v>
      </c>
      <c r="B43" s="97" t="s">
        <v>91</v>
      </c>
      <c r="C43" s="98" t="s">
        <v>14</v>
      </c>
      <c r="D43" s="61">
        <v>22361.57</v>
      </c>
      <c r="E43" s="70">
        <v>22361.57</v>
      </c>
      <c r="F43" s="60">
        <v>6.77</v>
      </c>
      <c r="G43" s="60">
        <f t="shared" si="0"/>
        <v>151387.82889999999</v>
      </c>
      <c r="H43" s="54" t="s">
        <v>336</v>
      </c>
    </row>
    <row r="44" spans="1:8" s="24" customFormat="1" ht="27.6" x14ac:dyDescent="0.3">
      <c r="A44" s="96" t="s">
        <v>52</v>
      </c>
      <c r="B44" s="97" t="s">
        <v>53</v>
      </c>
      <c r="C44" s="98" t="s">
        <v>14</v>
      </c>
      <c r="D44" s="59">
        <v>225.87</v>
      </c>
      <c r="E44" s="99">
        <v>225.87</v>
      </c>
      <c r="F44" s="60">
        <v>26.63</v>
      </c>
      <c r="G44" s="60">
        <f t="shared" si="0"/>
        <v>6014.9180999999999</v>
      </c>
      <c r="H44" s="54" t="s">
        <v>337</v>
      </c>
    </row>
    <row r="45" spans="1:8" s="24" customFormat="1" x14ac:dyDescent="0.3">
      <c r="A45" s="96" t="s">
        <v>56</v>
      </c>
      <c r="B45" s="97" t="s">
        <v>57</v>
      </c>
      <c r="C45" s="98" t="s">
        <v>14</v>
      </c>
      <c r="D45" s="61">
        <v>17439.05</v>
      </c>
      <c r="E45" s="70">
        <v>17439.05</v>
      </c>
      <c r="F45" s="60">
        <v>18.75</v>
      </c>
      <c r="G45" s="60">
        <f t="shared" si="0"/>
        <v>326982.1875</v>
      </c>
      <c r="H45" s="54" t="s">
        <v>339</v>
      </c>
    </row>
    <row r="46" spans="1:8" s="24" customFormat="1" x14ac:dyDescent="0.3">
      <c r="A46" s="96" t="s">
        <v>58</v>
      </c>
      <c r="B46" s="97" t="s">
        <v>59</v>
      </c>
      <c r="C46" s="98" t="s">
        <v>14</v>
      </c>
      <c r="D46" s="61">
        <v>2389.84</v>
      </c>
      <c r="E46" s="70">
        <v>2389.84</v>
      </c>
      <c r="F46" s="60">
        <v>13.25</v>
      </c>
      <c r="G46" s="60">
        <f t="shared" si="0"/>
        <v>31665.38</v>
      </c>
      <c r="H46" s="54" t="s">
        <v>325</v>
      </c>
    </row>
    <row r="47" spans="1:8" s="24" customFormat="1" ht="27.6" x14ac:dyDescent="0.3">
      <c r="A47" s="96" t="s">
        <v>92</v>
      </c>
      <c r="B47" s="97" t="s">
        <v>93</v>
      </c>
      <c r="C47" s="98" t="s">
        <v>14</v>
      </c>
      <c r="D47" s="61">
        <v>19911.27</v>
      </c>
      <c r="E47" s="70">
        <v>19911.27</v>
      </c>
      <c r="F47" s="60">
        <v>89.77</v>
      </c>
      <c r="G47" s="60">
        <f t="shared" si="0"/>
        <v>1787434.7079</v>
      </c>
      <c r="H47" s="54" t="s">
        <v>340</v>
      </c>
    </row>
    <row r="48" spans="1:8" s="24" customFormat="1" ht="27.6" x14ac:dyDescent="0.3">
      <c r="A48" s="96" t="s">
        <v>94</v>
      </c>
      <c r="B48" s="97" t="s">
        <v>95</v>
      </c>
      <c r="C48" s="98" t="s">
        <v>14</v>
      </c>
      <c r="D48" s="61">
        <v>7843.93</v>
      </c>
      <c r="E48" s="70">
        <v>7843.93</v>
      </c>
      <c r="F48" s="60">
        <v>51.82</v>
      </c>
      <c r="G48" s="60">
        <f t="shared" si="0"/>
        <v>406472.45260000002</v>
      </c>
      <c r="H48" s="54" t="s">
        <v>341</v>
      </c>
    </row>
    <row r="49" spans="1:8" s="24" customFormat="1" ht="27.6" x14ac:dyDescent="0.3">
      <c r="A49" s="96" t="s">
        <v>70</v>
      </c>
      <c r="B49" s="97" t="s">
        <v>71</v>
      </c>
      <c r="C49" s="98" t="s">
        <v>16</v>
      </c>
      <c r="D49" s="61">
        <v>21547.03</v>
      </c>
      <c r="E49" s="70">
        <v>21547.03</v>
      </c>
      <c r="F49" s="60">
        <v>14.21</v>
      </c>
      <c r="G49" s="60">
        <f t="shared" si="0"/>
        <v>306183.29629999999</v>
      </c>
      <c r="H49" s="54" t="s">
        <v>345</v>
      </c>
    </row>
    <row r="50" spans="1:8" s="24" customFormat="1" ht="27.6" x14ac:dyDescent="0.3">
      <c r="A50" s="96" t="s">
        <v>76</v>
      </c>
      <c r="B50" s="97" t="s">
        <v>77</v>
      </c>
      <c r="C50" s="98" t="s">
        <v>14</v>
      </c>
      <c r="D50" s="61">
        <v>1483.77</v>
      </c>
      <c r="E50" s="70">
        <v>1483.77</v>
      </c>
      <c r="F50" s="60">
        <v>37.020000000000003</v>
      </c>
      <c r="G50" s="60">
        <f t="shared" si="0"/>
        <v>54929.165400000005</v>
      </c>
      <c r="H50" s="54" t="s">
        <v>346</v>
      </c>
    </row>
    <row r="51" spans="1:8" s="38" customFormat="1" x14ac:dyDescent="0.3">
      <c r="A51" s="96" t="s">
        <v>78</v>
      </c>
      <c r="B51" s="97" t="s">
        <v>79</v>
      </c>
      <c r="C51" s="98" t="s">
        <v>14</v>
      </c>
      <c r="D51" s="61">
        <v>5537.15</v>
      </c>
      <c r="E51" s="70">
        <v>5537.15</v>
      </c>
      <c r="F51" s="60">
        <v>5.09</v>
      </c>
      <c r="G51" s="60">
        <f t="shared" si="0"/>
        <v>28184.093499999999</v>
      </c>
      <c r="H51" s="54" t="s">
        <v>325</v>
      </c>
    </row>
    <row r="52" spans="1:8" s="24" customFormat="1" x14ac:dyDescent="0.3">
      <c r="A52" s="96" t="s">
        <v>96</v>
      </c>
      <c r="B52" s="97" t="s">
        <v>97</v>
      </c>
      <c r="C52" s="98" t="s">
        <v>16</v>
      </c>
      <c r="D52" s="61">
        <v>7418.87</v>
      </c>
      <c r="E52" s="70">
        <v>7418.87</v>
      </c>
      <c r="F52" s="60">
        <v>5.9070000000000009</v>
      </c>
      <c r="G52" s="60">
        <f t="shared" si="0"/>
        <v>43823.265090000008</v>
      </c>
      <c r="H52" s="54" t="s">
        <v>325</v>
      </c>
    </row>
    <row r="53" spans="1:8" s="24" customFormat="1" x14ac:dyDescent="0.3">
      <c r="A53" s="96" t="s">
        <v>98</v>
      </c>
      <c r="B53" s="97" t="s">
        <v>99</v>
      </c>
      <c r="C53" s="98" t="s">
        <v>14</v>
      </c>
      <c r="D53" s="61">
        <v>17905.13</v>
      </c>
      <c r="E53" s="70">
        <v>17905.13</v>
      </c>
      <c r="F53" s="60">
        <v>44.41</v>
      </c>
      <c r="G53" s="60">
        <f t="shared" si="0"/>
        <v>795166.82329999993</v>
      </c>
      <c r="H53" s="54" t="s">
        <v>351</v>
      </c>
    </row>
    <row r="54" spans="1:8" s="24" customFormat="1" x14ac:dyDescent="0.3">
      <c r="A54" s="93">
        <v>500</v>
      </c>
      <c r="B54" s="94" t="s">
        <v>100</v>
      </c>
      <c r="C54" s="95"/>
      <c r="D54" s="56"/>
      <c r="E54" s="95"/>
      <c r="F54" s="57"/>
      <c r="G54" s="58">
        <f>SUM(G55:G63)</f>
        <v>32565215.106899999</v>
      </c>
      <c r="H54" s="57"/>
    </row>
    <row r="55" spans="1:8" s="24" customFormat="1" ht="27.6" x14ac:dyDescent="0.3">
      <c r="A55" s="96" t="s">
        <v>101</v>
      </c>
      <c r="B55" s="97" t="s">
        <v>102</v>
      </c>
      <c r="C55" s="98" t="s">
        <v>320</v>
      </c>
      <c r="D55" s="61">
        <v>213662.09</v>
      </c>
      <c r="E55" s="70">
        <v>213662.09</v>
      </c>
      <c r="F55" s="61">
        <v>9.43</v>
      </c>
      <c r="G55" s="60">
        <f t="shared" si="0"/>
        <v>2014833.5086999999</v>
      </c>
      <c r="H55" s="54" t="s">
        <v>352</v>
      </c>
    </row>
    <row r="56" spans="1:8" s="24" customFormat="1" ht="27.6" x14ac:dyDescent="0.3">
      <c r="A56" s="96" t="s">
        <v>103</v>
      </c>
      <c r="B56" s="97" t="s">
        <v>104</v>
      </c>
      <c r="C56" s="98" t="s">
        <v>320</v>
      </c>
      <c r="D56" s="61">
        <v>37860.07</v>
      </c>
      <c r="E56" s="70">
        <v>37860.07</v>
      </c>
      <c r="F56" s="61">
        <v>9.43</v>
      </c>
      <c r="G56" s="60">
        <f t="shared" si="0"/>
        <v>357020.46009999997</v>
      </c>
      <c r="H56" s="54" t="s">
        <v>352</v>
      </c>
    </row>
    <row r="57" spans="1:8" s="24" customFormat="1" ht="27.6" x14ac:dyDescent="0.3">
      <c r="A57" s="96" t="s">
        <v>105</v>
      </c>
      <c r="B57" s="97" t="s">
        <v>106</v>
      </c>
      <c r="C57" s="98" t="s">
        <v>320</v>
      </c>
      <c r="D57" s="61">
        <v>27028.14</v>
      </c>
      <c r="E57" s="70">
        <v>27028.14</v>
      </c>
      <c r="F57" s="61">
        <v>9.43</v>
      </c>
      <c r="G57" s="60">
        <f t="shared" si="0"/>
        <v>254875.3602</v>
      </c>
      <c r="H57" s="54" t="s">
        <v>352</v>
      </c>
    </row>
    <row r="58" spans="1:8" s="24" customFormat="1" ht="27.6" x14ac:dyDescent="0.3">
      <c r="A58" s="96" t="s">
        <v>107</v>
      </c>
      <c r="B58" s="97" t="s">
        <v>108</v>
      </c>
      <c r="C58" s="98" t="s">
        <v>320</v>
      </c>
      <c r="D58" s="61">
        <v>603822.6</v>
      </c>
      <c r="E58" s="70">
        <v>603822.6</v>
      </c>
      <c r="F58" s="61">
        <v>2.2400000000000002</v>
      </c>
      <c r="G58" s="60">
        <f t="shared" si="0"/>
        <v>1352562.6240000001</v>
      </c>
      <c r="H58" s="54" t="s">
        <v>352</v>
      </c>
    </row>
    <row r="59" spans="1:8" s="24" customFormat="1" ht="27.6" x14ac:dyDescent="0.3">
      <c r="A59" s="96" t="s">
        <v>109</v>
      </c>
      <c r="B59" s="97" t="s">
        <v>110</v>
      </c>
      <c r="C59" s="98" t="s">
        <v>320</v>
      </c>
      <c r="D59" s="61">
        <v>124516.32</v>
      </c>
      <c r="E59" s="70">
        <v>124516.32</v>
      </c>
      <c r="F59" s="61">
        <v>2.2400000000000002</v>
      </c>
      <c r="G59" s="60">
        <f t="shared" si="0"/>
        <v>278916.55680000002</v>
      </c>
      <c r="H59" s="54" t="s">
        <v>352</v>
      </c>
    </row>
    <row r="60" spans="1:8" s="24" customFormat="1" ht="27.6" x14ac:dyDescent="0.3">
      <c r="A60" s="96" t="s">
        <v>111</v>
      </c>
      <c r="B60" s="97" t="s">
        <v>112</v>
      </c>
      <c r="C60" s="98" t="s">
        <v>320</v>
      </c>
      <c r="D60" s="61">
        <v>648444.39</v>
      </c>
      <c r="E60" s="70">
        <v>648444.39</v>
      </c>
      <c r="F60" s="61">
        <v>9.43</v>
      </c>
      <c r="G60" s="60">
        <f t="shared" si="0"/>
        <v>6114830.5976999998</v>
      </c>
      <c r="H60" s="54" t="s">
        <v>352</v>
      </c>
    </row>
    <row r="61" spans="1:8" s="24" customFormat="1" ht="27.6" x14ac:dyDescent="0.3">
      <c r="A61" s="96" t="s">
        <v>113</v>
      </c>
      <c r="B61" s="97" t="s">
        <v>114</v>
      </c>
      <c r="C61" s="98" t="s">
        <v>320</v>
      </c>
      <c r="D61" s="61">
        <v>4808384.7699999996</v>
      </c>
      <c r="E61" s="70">
        <v>4808384.7699999996</v>
      </c>
      <c r="F61" s="61">
        <v>2.2400000000000002</v>
      </c>
      <c r="G61" s="60">
        <f t="shared" si="0"/>
        <v>10770781.8848</v>
      </c>
      <c r="H61" s="54" t="s">
        <v>352</v>
      </c>
    </row>
    <row r="62" spans="1:8" s="24" customFormat="1" ht="27.6" x14ac:dyDescent="0.3">
      <c r="A62" s="96" t="s">
        <v>115</v>
      </c>
      <c r="B62" s="97" t="s">
        <v>116</v>
      </c>
      <c r="C62" s="98" t="s">
        <v>320</v>
      </c>
      <c r="D62" s="61">
        <v>205665.46</v>
      </c>
      <c r="E62" s="70">
        <v>205665.46</v>
      </c>
      <c r="F62" s="61">
        <v>23.73</v>
      </c>
      <c r="G62" s="60">
        <f t="shared" si="0"/>
        <v>4880441.3657999998</v>
      </c>
      <c r="H62" s="54" t="s">
        <v>353</v>
      </c>
    </row>
    <row r="63" spans="1:8" s="24" customFormat="1" ht="27.6" x14ac:dyDescent="0.3">
      <c r="A63" s="96" t="s">
        <v>117</v>
      </c>
      <c r="B63" s="97" t="s">
        <v>118</v>
      </c>
      <c r="C63" s="98" t="s">
        <v>320</v>
      </c>
      <c r="D63" s="61">
        <v>2404762.04</v>
      </c>
      <c r="E63" s="70">
        <v>2404762.04</v>
      </c>
      <c r="F63" s="61">
        <v>2.72</v>
      </c>
      <c r="G63" s="60">
        <f t="shared" si="0"/>
        <v>6540952.7488000002</v>
      </c>
      <c r="H63" s="54" t="s">
        <v>352</v>
      </c>
    </row>
    <row r="64" spans="1:8" s="24" customFormat="1" x14ac:dyDescent="0.3">
      <c r="A64" s="93">
        <v>600</v>
      </c>
      <c r="B64" s="106" t="s">
        <v>119</v>
      </c>
      <c r="C64" s="107"/>
      <c r="D64" s="66"/>
      <c r="E64" s="66"/>
      <c r="F64" s="67"/>
      <c r="G64" s="58">
        <f>+G65+G95+G98+G113</f>
        <v>5612683.9001000002</v>
      </c>
      <c r="H64" s="57"/>
    </row>
    <row r="65" spans="1:8" s="24" customFormat="1" x14ac:dyDescent="0.3">
      <c r="A65" s="108" t="s">
        <v>120</v>
      </c>
      <c r="B65" s="109" t="s">
        <v>121</v>
      </c>
      <c r="C65" s="110"/>
      <c r="D65" s="68"/>
      <c r="E65" s="68"/>
      <c r="F65" s="69"/>
      <c r="G65" s="69">
        <f>SUM(G66:G94)</f>
        <v>2866942.2373000002</v>
      </c>
      <c r="H65" s="80"/>
    </row>
    <row r="66" spans="1:8" s="24" customFormat="1" x14ac:dyDescent="0.3">
      <c r="A66" s="96" t="s">
        <v>90</v>
      </c>
      <c r="B66" s="97" t="s">
        <v>91</v>
      </c>
      <c r="C66" s="98" t="s">
        <v>14</v>
      </c>
      <c r="D66" s="61">
        <v>17461.830000000002</v>
      </c>
      <c r="E66" s="70">
        <v>17461.830000000002</v>
      </c>
      <c r="F66" s="61">
        <v>6.77</v>
      </c>
      <c r="G66" s="61">
        <f t="shared" si="0"/>
        <v>118216.5891</v>
      </c>
      <c r="H66" s="54" t="s">
        <v>336</v>
      </c>
    </row>
    <row r="67" spans="1:8" s="24" customFormat="1" x14ac:dyDescent="0.3">
      <c r="A67" s="96" t="s">
        <v>122</v>
      </c>
      <c r="B67" s="97" t="s">
        <v>123</v>
      </c>
      <c r="C67" s="98" t="s">
        <v>14</v>
      </c>
      <c r="D67" s="61">
        <v>1565.39</v>
      </c>
      <c r="E67" s="70">
        <v>1565.39</v>
      </c>
      <c r="F67" s="61">
        <v>14.63</v>
      </c>
      <c r="G67" s="61">
        <f t="shared" si="0"/>
        <v>22901.655700000003</v>
      </c>
      <c r="H67" s="81" t="s">
        <v>325</v>
      </c>
    </row>
    <row r="68" spans="1:8" s="24" customFormat="1" ht="27.6" x14ac:dyDescent="0.3">
      <c r="A68" s="96" t="s">
        <v>124</v>
      </c>
      <c r="B68" s="97" t="s">
        <v>125</v>
      </c>
      <c r="C68" s="98" t="s">
        <v>14</v>
      </c>
      <c r="D68" s="61">
        <v>506.34</v>
      </c>
      <c r="E68" s="70">
        <v>506.34</v>
      </c>
      <c r="F68" s="61">
        <v>62.08</v>
      </c>
      <c r="G68" s="61">
        <f t="shared" si="0"/>
        <v>31433.587199999998</v>
      </c>
      <c r="H68" s="54" t="s">
        <v>354</v>
      </c>
    </row>
    <row r="69" spans="1:8" s="38" customFormat="1" x14ac:dyDescent="0.3">
      <c r="A69" s="96" t="s">
        <v>78</v>
      </c>
      <c r="B69" s="97" t="s">
        <v>79</v>
      </c>
      <c r="C69" s="98" t="s">
        <v>14</v>
      </c>
      <c r="D69" s="61">
        <v>1710.12</v>
      </c>
      <c r="E69" s="70">
        <v>1710.12</v>
      </c>
      <c r="F69" s="61">
        <v>5.09</v>
      </c>
      <c r="G69" s="61">
        <f t="shared" si="0"/>
        <v>8704.5108</v>
      </c>
      <c r="H69" s="54" t="s">
        <v>325</v>
      </c>
    </row>
    <row r="70" spans="1:8" s="24" customFormat="1" ht="27.6" x14ac:dyDescent="0.3">
      <c r="A70" s="96" t="s">
        <v>126</v>
      </c>
      <c r="B70" s="97" t="s">
        <v>127</v>
      </c>
      <c r="C70" s="98" t="s">
        <v>12</v>
      </c>
      <c r="D70" s="61">
        <v>5</v>
      </c>
      <c r="E70" s="70">
        <v>5</v>
      </c>
      <c r="F70" s="61">
        <v>75000</v>
      </c>
      <c r="G70" s="61">
        <f t="shared" si="0"/>
        <v>375000</v>
      </c>
      <c r="H70" s="81" t="s">
        <v>355</v>
      </c>
    </row>
    <row r="71" spans="1:8" s="24" customFormat="1" x14ac:dyDescent="0.3">
      <c r="A71" s="96" t="s">
        <v>128</v>
      </c>
      <c r="B71" s="97" t="s">
        <v>129</v>
      </c>
      <c r="C71" s="98" t="s">
        <v>14</v>
      </c>
      <c r="D71" s="61">
        <v>554.25</v>
      </c>
      <c r="E71" s="70">
        <v>554.25</v>
      </c>
      <c r="F71" s="61">
        <v>329.56</v>
      </c>
      <c r="G71" s="61">
        <f t="shared" si="0"/>
        <v>182658.63</v>
      </c>
      <c r="H71" s="81" t="s">
        <v>325</v>
      </c>
    </row>
    <row r="72" spans="1:8" s="24" customFormat="1" x14ac:dyDescent="0.3">
      <c r="A72" s="96" t="s">
        <v>130</v>
      </c>
      <c r="B72" s="97" t="s">
        <v>131</v>
      </c>
      <c r="C72" s="98" t="s">
        <v>14</v>
      </c>
      <c r="D72" s="61">
        <v>11.76</v>
      </c>
      <c r="E72" s="70">
        <v>11.76</v>
      </c>
      <c r="F72" s="61">
        <v>581.12</v>
      </c>
      <c r="G72" s="61">
        <f t="shared" ref="G72:G135" si="1">+F72*E72</f>
        <v>6833.9712</v>
      </c>
      <c r="H72" s="81" t="s">
        <v>356</v>
      </c>
    </row>
    <row r="73" spans="1:8" s="24" customFormat="1" x14ac:dyDescent="0.3">
      <c r="A73" s="96" t="s">
        <v>132</v>
      </c>
      <c r="B73" s="97" t="s">
        <v>133</v>
      </c>
      <c r="C73" s="98" t="s">
        <v>14</v>
      </c>
      <c r="D73" s="61">
        <v>196.25</v>
      </c>
      <c r="E73" s="70">
        <v>196.25</v>
      </c>
      <c r="F73" s="61">
        <v>314.3</v>
      </c>
      <c r="G73" s="61">
        <f t="shared" si="1"/>
        <v>61681.375</v>
      </c>
      <c r="H73" s="81" t="s">
        <v>325</v>
      </c>
    </row>
    <row r="74" spans="1:8" s="24" customFormat="1" ht="27.6" x14ac:dyDescent="0.3">
      <c r="A74" s="96" t="s">
        <v>134</v>
      </c>
      <c r="B74" s="97" t="s">
        <v>135</v>
      </c>
      <c r="C74" s="98" t="s">
        <v>14</v>
      </c>
      <c r="D74" s="61">
        <v>159.66999999999999</v>
      </c>
      <c r="E74" s="70">
        <v>159.66999999999999</v>
      </c>
      <c r="F74" s="61">
        <v>630.79</v>
      </c>
      <c r="G74" s="61">
        <f t="shared" si="1"/>
        <v>100718.23929999999</v>
      </c>
      <c r="H74" s="81" t="s">
        <v>357</v>
      </c>
    </row>
    <row r="75" spans="1:8" s="24" customFormat="1" ht="27.6" x14ac:dyDescent="0.3">
      <c r="A75" s="96" t="s">
        <v>136</v>
      </c>
      <c r="B75" s="97" t="s">
        <v>137</v>
      </c>
      <c r="C75" s="98" t="s">
        <v>14</v>
      </c>
      <c r="D75" s="61">
        <v>784.03</v>
      </c>
      <c r="E75" s="70">
        <v>784.03</v>
      </c>
      <c r="F75" s="61">
        <v>744.57</v>
      </c>
      <c r="G75" s="61">
        <f t="shared" si="1"/>
        <v>583765.21710000001</v>
      </c>
      <c r="H75" s="81" t="s">
        <v>358</v>
      </c>
    </row>
    <row r="76" spans="1:8" s="24" customFormat="1" ht="27.6" x14ac:dyDescent="0.3">
      <c r="A76" s="96" t="s">
        <v>138</v>
      </c>
      <c r="B76" s="97" t="s">
        <v>139</v>
      </c>
      <c r="C76" s="98" t="s">
        <v>14</v>
      </c>
      <c r="D76" s="61">
        <v>157.01</v>
      </c>
      <c r="E76" s="70">
        <v>157.01</v>
      </c>
      <c r="F76" s="61">
        <v>827.09</v>
      </c>
      <c r="G76" s="61">
        <f t="shared" si="1"/>
        <v>129861.40089999999</v>
      </c>
      <c r="H76" s="81" t="s">
        <v>359</v>
      </c>
    </row>
    <row r="77" spans="1:8" s="24" customFormat="1" x14ac:dyDescent="0.3">
      <c r="A77" s="96" t="s">
        <v>140</v>
      </c>
      <c r="B77" s="97" t="s">
        <v>141</v>
      </c>
      <c r="C77" s="98" t="s">
        <v>321</v>
      </c>
      <c r="D77" s="61">
        <v>10934.46</v>
      </c>
      <c r="E77" s="70">
        <v>10934.46</v>
      </c>
      <c r="F77" s="61">
        <v>8.69</v>
      </c>
      <c r="G77" s="61">
        <f t="shared" si="1"/>
        <v>95020.457399999985</v>
      </c>
      <c r="H77" s="81" t="s">
        <v>325</v>
      </c>
    </row>
    <row r="78" spans="1:8" s="24" customFormat="1" x14ac:dyDescent="0.3">
      <c r="A78" s="96" t="s">
        <v>142</v>
      </c>
      <c r="B78" s="97" t="s">
        <v>143</v>
      </c>
      <c r="C78" s="98" t="s">
        <v>16</v>
      </c>
      <c r="D78" s="61">
        <v>2451.88</v>
      </c>
      <c r="E78" s="70">
        <v>2451.88</v>
      </c>
      <c r="F78" s="61">
        <v>114.43</v>
      </c>
      <c r="G78" s="61">
        <f t="shared" si="1"/>
        <v>280568.62840000005</v>
      </c>
      <c r="H78" s="81" t="s">
        <v>325</v>
      </c>
    </row>
    <row r="79" spans="1:8" s="24" customFormat="1" x14ac:dyDescent="0.3">
      <c r="A79" s="96" t="s">
        <v>144</v>
      </c>
      <c r="B79" s="97" t="s">
        <v>145</v>
      </c>
      <c r="C79" s="98" t="s">
        <v>16</v>
      </c>
      <c r="D79" s="61">
        <v>56.13</v>
      </c>
      <c r="E79" s="70">
        <v>56.13</v>
      </c>
      <c r="F79" s="61">
        <v>135.21</v>
      </c>
      <c r="G79" s="61">
        <f t="shared" si="1"/>
        <v>7589.3373000000011</v>
      </c>
      <c r="H79" s="81" t="s">
        <v>325</v>
      </c>
    </row>
    <row r="80" spans="1:8" s="24" customFormat="1" x14ac:dyDescent="0.3">
      <c r="A80" s="96" t="s">
        <v>146</v>
      </c>
      <c r="B80" s="97" t="s">
        <v>147</v>
      </c>
      <c r="C80" s="98" t="s">
        <v>319</v>
      </c>
      <c r="D80" s="61">
        <v>33.200000000000003</v>
      </c>
      <c r="E80" s="70">
        <v>33.200000000000003</v>
      </c>
      <c r="F80" s="61">
        <v>657.35</v>
      </c>
      <c r="G80" s="61">
        <f t="shared" si="1"/>
        <v>21824.020000000004</v>
      </c>
      <c r="H80" s="81" t="s">
        <v>360</v>
      </c>
    </row>
    <row r="81" spans="1:8" s="24" customFormat="1" x14ac:dyDescent="0.3">
      <c r="A81" s="96" t="s">
        <v>148</v>
      </c>
      <c r="B81" s="97" t="s">
        <v>149</v>
      </c>
      <c r="C81" s="98" t="s">
        <v>319</v>
      </c>
      <c r="D81" s="61">
        <v>31.6</v>
      </c>
      <c r="E81" s="70">
        <v>31.6</v>
      </c>
      <c r="F81" s="61">
        <v>899.08</v>
      </c>
      <c r="G81" s="61">
        <f t="shared" si="1"/>
        <v>28410.928000000004</v>
      </c>
      <c r="H81" s="81" t="s">
        <v>360</v>
      </c>
    </row>
    <row r="82" spans="1:8" s="24" customFormat="1" x14ac:dyDescent="0.3">
      <c r="A82" s="96" t="s">
        <v>150</v>
      </c>
      <c r="B82" s="97" t="s">
        <v>151</v>
      </c>
      <c r="C82" s="98" t="s">
        <v>319</v>
      </c>
      <c r="D82" s="61">
        <v>34.799999999999997</v>
      </c>
      <c r="E82" s="70">
        <v>34.799999999999997</v>
      </c>
      <c r="F82" s="61">
        <v>1310.42</v>
      </c>
      <c r="G82" s="61">
        <f t="shared" si="1"/>
        <v>45602.616000000002</v>
      </c>
      <c r="H82" s="81" t="s">
        <v>360</v>
      </c>
    </row>
    <row r="83" spans="1:8" s="24" customFormat="1" x14ac:dyDescent="0.3">
      <c r="A83" s="96" t="s">
        <v>152</v>
      </c>
      <c r="B83" s="97" t="s">
        <v>153</v>
      </c>
      <c r="C83" s="98" t="s">
        <v>319</v>
      </c>
      <c r="D83" s="61">
        <v>49.8</v>
      </c>
      <c r="E83" s="70">
        <v>49.8</v>
      </c>
      <c r="F83" s="61">
        <v>1534.99</v>
      </c>
      <c r="G83" s="61">
        <f t="shared" si="1"/>
        <v>76442.501999999993</v>
      </c>
      <c r="H83" s="81" t="s">
        <v>360</v>
      </c>
    </row>
    <row r="84" spans="1:8" s="24" customFormat="1" x14ac:dyDescent="0.3">
      <c r="A84" s="96" t="s">
        <v>154</v>
      </c>
      <c r="B84" s="97" t="s">
        <v>155</v>
      </c>
      <c r="C84" s="98" t="s">
        <v>12</v>
      </c>
      <c r="D84" s="61">
        <v>2</v>
      </c>
      <c r="E84" s="70">
        <v>2</v>
      </c>
      <c r="F84" s="61">
        <v>25200</v>
      </c>
      <c r="G84" s="61">
        <f t="shared" si="1"/>
        <v>50400</v>
      </c>
      <c r="H84" s="81" t="s">
        <v>361</v>
      </c>
    </row>
    <row r="85" spans="1:8" s="24" customFormat="1" x14ac:dyDescent="0.3">
      <c r="A85" s="96" t="s">
        <v>156</v>
      </c>
      <c r="B85" s="97" t="s">
        <v>157</v>
      </c>
      <c r="C85" s="98" t="s">
        <v>12</v>
      </c>
      <c r="D85" s="70">
        <v>2</v>
      </c>
      <c r="E85" s="70">
        <v>2</v>
      </c>
      <c r="F85" s="70">
        <v>39375</v>
      </c>
      <c r="G85" s="61">
        <f t="shared" si="1"/>
        <v>78750</v>
      </c>
      <c r="H85" s="81" t="s">
        <v>361</v>
      </c>
    </row>
    <row r="86" spans="1:8" s="24" customFormat="1" x14ac:dyDescent="0.3">
      <c r="A86" s="96" t="s">
        <v>158</v>
      </c>
      <c r="B86" s="97" t="s">
        <v>159</v>
      </c>
      <c r="C86" s="98" t="s">
        <v>12</v>
      </c>
      <c r="D86" s="70">
        <v>4</v>
      </c>
      <c r="E86" s="70">
        <v>4</v>
      </c>
      <c r="F86" s="70">
        <v>70000</v>
      </c>
      <c r="G86" s="61">
        <f t="shared" si="1"/>
        <v>280000</v>
      </c>
      <c r="H86" s="81" t="s">
        <v>361</v>
      </c>
    </row>
    <row r="87" spans="1:8" s="24" customFormat="1" x14ac:dyDescent="0.3">
      <c r="A87" s="96" t="s">
        <v>160</v>
      </c>
      <c r="B87" s="97" t="s">
        <v>161</v>
      </c>
      <c r="C87" s="98" t="s">
        <v>12</v>
      </c>
      <c r="D87" s="70">
        <v>3</v>
      </c>
      <c r="E87" s="70">
        <v>3</v>
      </c>
      <c r="F87" s="70">
        <v>44532.18</v>
      </c>
      <c r="G87" s="61">
        <f t="shared" si="1"/>
        <v>133596.54</v>
      </c>
      <c r="H87" s="81" t="s">
        <v>361</v>
      </c>
    </row>
    <row r="88" spans="1:8" s="24" customFormat="1" x14ac:dyDescent="0.3">
      <c r="A88" s="96" t="s">
        <v>162</v>
      </c>
      <c r="B88" s="97" t="s">
        <v>163</v>
      </c>
      <c r="C88" s="98" t="s">
        <v>16</v>
      </c>
      <c r="D88" s="70">
        <v>17.18</v>
      </c>
      <c r="E88" s="70">
        <v>17.18</v>
      </c>
      <c r="F88" s="70">
        <v>2000</v>
      </c>
      <c r="G88" s="61">
        <f t="shared" si="1"/>
        <v>34360</v>
      </c>
      <c r="H88" s="81" t="s">
        <v>325</v>
      </c>
    </row>
    <row r="89" spans="1:8" s="24" customFormat="1" x14ac:dyDescent="0.3">
      <c r="A89" s="96" t="s">
        <v>164</v>
      </c>
      <c r="B89" s="97" t="s">
        <v>165</v>
      </c>
      <c r="C89" s="98" t="s">
        <v>319</v>
      </c>
      <c r="D89" s="70">
        <v>16.3</v>
      </c>
      <c r="E89" s="70">
        <v>16.3</v>
      </c>
      <c r="F89" s="70">
        <v>650</v>
      </c>
      <c r="G89" s="61">
        <f t="shared" si="1"/>
        <v>10595</v>
      </c>
      <c r="H89" s="81" t="s">
        <v>325</v>
      </c>
    </row>
    <row r="90" spans="1:8" s="24" customFormat="1" x14ac:dyDescent="0.3">
      <c r="A90" s="96" t="s">
        <v>166</v>
      </c>
      <c r="B90" s="97" t="s">
        <v>167</v>
      </c>
      <c r="C90" s="98" t="s">
        <v>319</v>
      </c>
      <c r="D90" s="70">
        <v>59.06</v>
      </c>
      <c r="E90" s="70">
        <v>59.06</v>
      </c>
      <c r="F90" s="70">
        <v>29.27</v>
      </c>
      <c r="G90" s="61">
        <f t="shared" si="1"/>
        <v>1728.6862000000001</v>
      </c>
      <c r="H90" s="81" t="s">
        <v>362</v>
      </c>
    </row>
    <row r="91" spans="1:8" s="24" customFormat="1" x14ac:dyDescent="0.3">
      <c r="A91" s="96" t="s">
        <v>168</v>
      </c>
      <c r="B91" s="97" t="s">
        <v>169</v>
      </c>
      <c r="C91" s="98" t="s">
        <v>319</v>
      </c>
      <c r="D91" s="70">
        <v>839.99</v>
      </c>
      <c r="E91" s="70">
        <v>839.99</v>
      </c>
      <c r="F91" s="70">
        <v>27.52</v>
      </c>
      <c r="G91" s="61">
        <f t="shared" si="1"/>
        <v>23116.524799999999</v>
      </c>
      <c r="H91" s="81" t="s">
        <v>325</v>
      </c>
    </row>
    <row r="92" spans="1:8" s="24" customFormat="1" x14ac:dyDescent="0.3">
      <c r="A92" s="96" t="s">
        <v>170</v>
      </c>
      <c r="B92" s="97" t="s">
        <v>171</v>
      </c>
      <c r="C92" s="98" t="s">
        <v>319</v>
      </c>
      <c r="D92" s="70">
        <v>1285.44</v>
      </c>
      <c r="E92" s="70">
        <v>1285.44</v>
      </c>
      <c r="F92" s="70">
        <v>35.630000000000003</v>
      </c>
      <c r="G92" s="61">
        <f t="shared" si="1"/>
        <v>45800.227200000008</v>
      </c>
      <c r="H92" s="81" t="s">
        <v>362</v>
      </c>
    </row>
    <row r="93" spans="1:8" s="24" customFormat="1" x14ac:dyDescent="0.3">
      <c r="A93" s="96" t="s">
        <v>172</v>
      </c>
      <c r="B93" s="97" t="s">
        <v>173</v>
      </c>
      <c r="C93" s="98" t="s">
        <v>16</v>
      </c>
      <c r="D93" s="70">
        <v>812.33</v>
      </c>
      <c r="E93" s="70">
        <v>812.33</v>
      </c>
      <c r="F93" s="70">
        <v>14.89</v>
      </c>
      <c r="G93" s="61">
        <f t="shared" si="1"/>
        <v>12095.593700000001</v>
      </c>
      <c r="H93" s="81" t="s">
        <v>325</v>
      </c>
    </row>
    <row r="94" spans="1:8" s="24" customFormat="1" x14ac:dyDescent="0.3">
      <c r="A94" s="96" t="s">
        <v>174</v>
      </c>
      <c r="B94" s="97" t="s">
        <v>175</v>
      </c>
      <c r="C94" s="98" t="s">
        <v>16</v>
      </c>
      <c r="D94" s="70">
        <v>24.7</v>
      </c>
      <c r="E94" s="70">
        <v>24.7</v>
      </c>
      <c r="F94" s="70">
        <v>780</v>
      </c>
      <c r="G94" s="61">
        <f t="shared" si="1"/>
        <v>19266</v>
      </c>
      <c r="H94" s="81" t="s">
        <v>363</v>
      </c>
    </row>
    <row r="95" spans="1:8" s="24" customFormat="1" x14ac:dyDescent="0.3">
      <c r="A95" s="108" t="s">
        <v>176</v>
      </c>
      <c r="B95" s="109" t="s">
        <v>177</v>
      </c>
      <c r="C95" s="110"/>
      <c r="D95" s="68"/>
      <c r="E95" s="68"/>
      <c r="F95" s="69"/>
      <c r="G95" s="69">
        <f>SUM(G96:G97)</f>
        <v>1575000</v>
      </c>
      <c r="H95" s="80"/>
    </row>
    <row r="96" spans="1:8" s="24" customFormat="1" x14ac:dyDescent="0.3">
      <c r="A96" s="96" t="s">
        <v>178</v>
      </c>
      <c r="B96" s="97" t="s">
        <v>179</v>
      </c>
      <c r="C96" s="98" t="s">
        <v>12</v>
      </c>
      <c r="D96" s="61">
        <v>100</v>
      </c>
      <c r="E96" s="70">
        <v>100</v>
      </c>
      <c r="F96" s="61">
        <v>15000</v>
      </c>
      <c r="G96" s="61">
        <f t="shared" si="1"/>
        <v>1500000</v>
      </c>
      <c r="H96" s="81" t="s">
        <v>364</v>
      </c>
    </row>
    <row r="97" spans="1:8" s="24" customFormat="1" x14ac:dyDescent="0.3">
      <c r="A97" s="96" t="s">
        <v>180</v>
      </c>
      <c r="B97" s="97" t="s">
        <v>181</v>
      </c>
      <c r="C97" s="98" t="s">
        <v>12</v>
      </c>
      <c r="D97" s="70">
        <v>5</v>
      </c>
      <c r="E97" s="70">
        <v>5</v>
      </c>
      <c r="F97" s="70">
        <v>15000</v>
      </c>
      <c r="G97" s="61">
        <f t="shared" si="1"/>
        <v>75000</v>
      </c>
      <c r="H97" s="81" t="s">
        <v>364</v>
      </c>
    </row>
    <row r="98" spans="1:8" s="24" customFormat="1" x14ac:dyDescent="0.3">
      <c r="A98" s="108" t="s">
        <v>182</v>
      </c>
      <c r="B98" s="109" t="s">
        <v>183</v>
      </c>
      <c r="C98" s="110"/>
      <c r="D98" s="68"/>
      <c r="E98" s="68"/>
      <c r="F98" s="69"/>
      <c r="G98" s="69">
        <f>SUM(G99:G112)</f>
        <v>1068510.7627999999</v>
      </c>
      <c r="H98" s="80"/>
    </row>
    <row r="99" spans="1:8" s="24" customFormat="1" ht="27.6" x14ac:dyDescent="0.3">
      <c r="A99" s="96" t="s">
        <v>48</v>
      </c>
      <c r="B99" s="97" t="s">
        <v>49</v>
      </c>
      <c r="C99" s="98" t="s">
        <v>318</v>
      </c>
      <c r="D99" s="61">
        <v>0.41</v>
      </c>
      <c r="E99" s="70">
        <v>0.41</v>
      </c>
      <c r="F99" s="61">
        <v>38456.589999999997</v>
      </c>
      <c r="G99" s="61">
        <f t="shared" si="1"/>
        <v>15767.201899999998</v>
      </c>
      <c r="H99" s="54" t="s">
        <v>335</v>
      </c>
    </row>
    <row r="100" spans="1:8" s="24" customFormat="1" x14ac:dyDescent="0.3">
      <c r="A100" s="96" t="s">
        <v>50</v>
      </c>
      <c r="B100" s="97" t="s">
        <v>51</v>
      </c>
      <c r="C100" s="98" t="s">
        <v>14</v>
      </c>
      <c r="D100" s="61">
        <v>2863.7</v>
      </c>
      <c r="E100" s="70">
        <v>2863.7</v>
      </c>
      <c r="F100" s="61">
        <v>6.77</v>
      </c>
      <c r="G100" s="61">
        <f t="shared" si="1"/>
        <v>19387.248999999996</v>
      </c>
      <c r="H100" s="54" t="s">
        <v>336</v>
      </c>
    </row>
    <row r="101" spans="1:8" s="24" customFormat="1" ht="27.6" x14ac:dyDescent="0.3">
      <c r="A101" s="96" t="s">
        <v>52</v>
      </c>
      <c r="B101" s="97" t="s">
        <v>53</v>
      </c>
      <c r="C101" s="98" t="s">
        <v>14</v>
      </c>
      <c r="D101" s="61">
        <v>29.22</v>
      </c>
      <c r="E101" s="70">
        <v>29.22</v>
      </c>
      <c r="F101" s="61">
        <v>26.63</v>
      </c>
      <c r="G101" s="61">
        <f t="shared" si="1"/>
        <v>778.12859999999989</v>
      </c>
      <c r="H101" s="54" t="s">
        <v>337</v>
      </c>
    </row>
    <row r="102" spans="1:8" s="24" customFormat="1" x14ac:dyDescent="0.3">
      <c r="A102" s="96" t="s">
        <v>54</v>
      </c>
      <c r="B102" s="97" t="s">
        <v>184</v>
      </c>
      <c r="C102" s="98" t="s">
        <v>14</v>
      </c>
      <c r="D102" s="61">
        <v>98.12</v>
      </c>
      <c r="E102" s="70">
        <v>98.12</v>
      </c>
      <c r="F102" s="61">
        <v>52.95</v>
      </c>
      <c r="G102" s="61">
        <f t="shared" si="1"/>
        <v>5195.4540000000006</v>
      </c>
      <c r="H102" s="54" t="s">
        <v>338</v>
      </c>
    </row>
    <row r="103" spans="1:8" s="24" customFormat="1" x14ac:dyDescent="0.3">
      <c r="A103" s="96" t="s">
        <v>56</v>
      </c>
      <c r="B103" s="97" t="s">
        <v>57</v>
      </c>
      <c r="C103" s="98" t="s">
        <v>14</v>
      </c>
      <c r="D103" s="61">
        <v>1943.04</v>
      </c>
      <c r="E103" s="70">
        <v>1943.04</v>
      </c>
      <c r="F103" s="61">
        <v>16.86</v>
      </c>
      <c r="G103" s="61">
        <f t="shared" si="1"/>
        <v>32759.654399999999</v>
      </c>
      <c r="H103" s="54" t="s">
        <v>339</v>
      </c>
    </row>
    <row r="104" spans="1:8" s="24" customFormat="1" x14ac:dyDescent="0.3">
      <c r="A104" s="96" t="s">
        <v>58</v>
      </c>
      <c r="B104" s="97" t="s">
        <v>59</v>
      </c>
      <c r="C104" s="98" t="s">
        <v>14</v>
      </c>
      <c r="D104" s="61">
        <v>10110.75</v>
      </c>
      <c r="E104" s="70">
        <v>10110.75</v>
      </c>
      <c r="F104" s="61">
        <v>13.25</v>
      </c>
      <c r="G104" s="61">
        <f t="shared" si="1"/>
        <v>133967.4375</v>
      </c>
      <c r="H104" s="54" t="s">
        <v>325</v>
      </c>
    </row>
    <row r="105" spans="1:8" s="24" customFormat="1" ht="27.6" x14ac:dyDescent="0.3">
      <c r="A105" s="96" t="s">
        <v>60</v>
      </c>
      <c r="B105" s="97" t="s">
        <v>61</v>
      </c>
      <c r="C105" s="98" t="s">
        <v>14</v>
      </c>
      <c r="D105" s="61">
        <v>1553.31</v>
      </c>
      <c r="E105" s="70">
        <v>1553.31</v>
      </c>
      <c r="F105" s="61">
        <v>89.77</v>
      </c>
      <c r="G105" s="61">
        <f t="shared" si="1"/>
        <v>139440.63869999998</v>
      </c>
      <c r="H105" s="54" t="s">
        <v>340</v>
      </c>
    </row>
    <row r="106" spans="1:8" s="24" customFormat="1" ht="27.6" x14ac:dyDescent="0.3">
      <c r="A106" s="96" t="s">
        <v>62</v>
      </c>
      <c r="B106" s="97" t="s">
        <v>63</v>
      </c>
      <c r="C106" s="98" t="s">
        <v>14</v>
      </c>
      <c r="D106" s="61">
        <v>1056.33</v>
      </c>
      <c r="E106" s="70">
        <v>1056.33</v>
      </c>
      <c r="F106" s="61">
        <v>51.82</v>
      </c>
      <c r="G106" s="61">
        <f t="shared" si="1"/>
        <v>54739.020599999996</v>
      </c>
      <c r="H106" s="54" t="s">
        <v>341</v>
      </c>
    </row>
    <row r="107" spans="1:8" s="24" customFormat="1" ht="27.6" x14ac:dyDescent="0.3">
      <c r="A107" s="96" t="s">
        <v>72</v>
      </c>
      <c r="B107" s="97" t="s">
        <v>73</v>
      </c>
      <c r="C107" s="98" t="s">
        <v>16</v>
      </c>
      <c r="D107" s="61">
        <v>1340.85</v>
      </c>
      <c r="E107" s="70">
        <v>1340.85</v>
      </c>
      <c r="F107" s="61">
        <v>10.52</v>
      </c>
      <c r="G107" s="61">
        <f t="shared" si="1"/>
        <v>14105.741999999998</v>
      </c>
      <c r="H107" s="54" t="s">
        <v>345</v>
      </c>
    </row>
    <row r="108" spans="1:8" s="24" customFormat="1" ht="27.6" x14ac:dyDescent="0.3">
      <c r="A108" s="96" t="s">
        <v>76</v>
      </c>
      <c r="B108" s="97" t="s">
        <v>77</v>
      </c>
      <c r="C108" s="98" t="s">
        <v>14</v>
      </c>
      <c r="D108" s="61">
        <v>2885.8</v>
      </c>
      <c r="E108" s="70">
        <v>2885.8</v>
      </c>
      <c r="F108" s="61">
        <v>37.020000000000003</v>
      </c>
      <c r="G108" s="61">
        <f t="shared" si="1"/>
        <v>106832.31600000002</v>
      </c>
      <c r="H108" s="54" t="s">
        <v>346</v>
      </c>
    </row>
    <row r="109" spans="1:8" s="24" customFormat="1" x14ac:dyDescent="0.3">
      <c r="A109" s="96" t="s">
        <v>78</v>
      </c>
      <c r="B109" s="97" t="s">
        <v>79</v>
      </c>
      <c r="C109" s="98" t="s">
        <v>14</v>
      </c>
      <c r="D109" s="61">
        <v>580.46</v>
      </c>
      <c r="E109" s="70">
        <v>580.46</v>
      </c>
      <c r="F109" s="61">
        <v>5.09</v>
      </c>
      <c r="G109" s="61">
        <f t="shared" si="1"/>
        <v>2954.5414000000001</v>
      </c>
      <c r="H109" s="54" t="s">
        <v>325</v>
      </c>
    </row>
    <row r="110" spans="1:8" s="24" customFormat="1" x14ac:dyDescent="0.3">
      <c r="A110" s="96" t="s">
        <v>185</v>
      </c>
      <c r="B110" s="97" t="s">
        <v>186</v>
      </c>
      <c r="C110" s="98" t="s">
        <v>16</v>
      </c>
      <c r="D110" s="61">
        <v>323.07</v>
      </c>
      <c r="E110" s="70">
        <v>323.07</v>
      </c>
      <c r="F110" s="61">
        <v>220.38</v>
      </c>
      <c r="G110" s="61">
        <f t="shared" si="1"/>
        <v>71198.166599999997</v>
      </c>
      <c r="H110" s="81" t="s">
        <v>365</v>
      </c>
    </row>
    <row r="111" spans="1:8" s="24" customFormat="1" x14ac:dyDescent="0.3">
      <c r="A111" s="96" t="s">
        <v>187</v>
      </c>
      <c r="B111" s="97" t="s">
        <v>188</v>
      </c>
      <c r="C111" s="98" t="s">
        <v>14</v>
      </c>
      <c r="D111" s="61">
        <v>8518.58</v>
      </c>
      <c r="E111" s="70">
        <v>8518.58</v>
      </c>
      <c r="F111" s="61">
        <v>29.26</v>
      </c>
      <c r="G111" s="61">
        <f t="shared" si="1"/>
        <v>249253.6508</v>
      </c>
      <c r="H111" s="54" t="s">
        <v>325</v>
      </c>
    </row>
    <row r="112" spans="1:8" s="24" customFormat="1" ht="27.6" x14ac:dyDescent="0.3">
      <c r="A112" s="96" t="s">
        <v>138</v>
      </c>
      <c r="B112" s="97" t="s">
        <v>139</v>
      </c>
      <c r="C112" s="98" t="s">
        <v>14</v>
      </c>
      <c r="D112" s="61">
        <v>268.57</v>
      </c>
      <c r="E112" s="70">
        <v>268.57</v>
      </c>
      <c r="F112" s="61">
        <v>827.09</v>
      </c>
      <c r="G112" s="61">
        <f t="shared" si="1"/>
        <v>222131.5613</v>
      </c>
      <c r="H112" s="81" t="s">
        <v>359</v>
      </c>
    </row>
    <row r="113" spans="1:8" s="24" customFormat="1" x14ac:dyDescent="0.3">
      <c r="A113" s="108" t="s">
        <v>189</v>
      </c>
      <c r="B113" s="109" t="s">
        <v>190</v>
      </c>
      <c r="C113" s="110"/>
      <c r="D113" s="68"/>
      <c r="E113" s="68"/>
      <c r="F113" s="69"/>
      <c r="G113" s="69">
        <f>SUM(G114)</f>
        <v>102230.90000000001</v>
      </c>
      <c r="H113" s="80"/>
    </row>
    <row r="114" spans="1:8" s="24" customFormat="1" ht="27.6" x14ac:dyDescent="0.3">
      <c r="A114" s="96" t="s">
        <v>191</v>
      </c>
      <c r="B114" s="97" t="s">
        <v>192</v>
      </c>
      <c r="C114" s="98" t="s">
        <v>14</v>
      </c>
      <c r="D114" s="61">
        <v>1118.5</v>
      </c>
      <c r="E114" s="70">
        <v>1118.5</v>
      </c>
      <c r="F114" s="61">
        <v>91.4</v>
      </c>
      <c r="G114" s="61">
        <f t="shared" si="1"/>
        <v>102230.90000000001</v>
      </c>
      <c r="H114" s="81" t="s">
        <v>366</v>
      </c>
    </row>
    <row r="115" spans="1:8" s="24" customFormat="1" x14ac:dyDescent="0.3">
      <c r="A115" s="93">
        <v>900</v>
      </c>
      <c r="B115" s="106" t="s">
        <v>193</v>
      </c>
      <c r="C115" s="95"/>
      <c r="D115" s="71"/>
      <c r="E115" s="71"/>
      <c r="F115" s="72"/>
      <c r="G115" s="72">
        <f>SUM(G116:G122)</f>
        <v>2345892.2999999998</v>
      </c>
      <c r="H115" s="82"/>
    </row>
    <row r="116" spans="1:8" s="24" customFormat="1" ht="27.6" x14ac:dyDescent="0.3">
      <c r="A116" s="96" t="s">
        <v>194</v>
      </c>
      <c r="B116" s="111" t="s">
        <v>195</v>
      </c>
      <c r="C116" s="112" t="s">
        <v>15</v>
      </c>
      <c r="D116" s="28">
        <v>1</v>
      </c>
      <c r="E116" s="28">
        <v>1</v>
      </c>
      <c r="F116" s="29">
        <v>1758991.5</v>
      </c>
      <c r="G116" s="29">
        <f t="shared" si="1"/>
        <v>1758991.5</v>
      </c>
      <c r="H116" s="83" t="s">
        <v>367</v>
      </c>
    </row>
    <row r="117" spans="1:8" s="24" customFormat="1" x14ac:dyDescent="0.3">
      <c r="A117" s="96" t="s">
        <v>196</v>
      </c>
      <c r="B117" s="111" t="s">
        <v>197</v>
      </c>
      <c r="C117" s="112" t="s">
        <v>15</v>
      </c>
      <c r="D117" s="28">
        <v>1</v>
      </c>
      <c r="E117" s="28">
        <v>1</v>
      </c>
      <c r="F117" s="29">
        <v>157250</v>
      </c>
      <c r="G117" s="29">
        <f t="shared" si="1"/>
        <v>157250</v>
      </c>
      <c r="H117" s="54" t="s">
        <v>325</v>
      </c>
    </row>
    <row r="118" spans="1:8" s="24" customFormat="1" x14ac:dyDescent="0.3">
      <c r="A118" s="96" t="s">
        <v>198</v>
      </c>
      <c r="B118" s="111" t="s">
        <v>199</v>
      </c>
      <c r="C118" s="112" t="s">
        <v>12</v>
      </c>
      <c r="D118" s="28">
        <v>8</v>
      </c>
      <c r="E118" s="28">
        <v>8</v>
      </c>
      <c r="F118" s="29">
        <v>5000</v>
      </c>
      <c r="G118" s="29">
        <f t="shared" si="1"/>
        <v>40000</v>
      </c>
      <c r="H118" s="54" t="s">
        <v>325</v>
      </c>
    </row>
    <row r="119" spans="1:8" s="24" customFormat="1" x14ac:dyDescent="0.3">
      <c r="A119" s="96" t="s">
        <v>200</v>
      </c>
      <c r="B119" s="111" t="s">
        <v>201</v>
      </c>
      <c r="C119" s="112" t="s">
        <v>12</v>
      </c>
      <c r="D119" s="28">
        <v>12</v>
      </c>
      <c r="E119" s="28">
        <v>12</v>
      </c>
      <c r="F119" s="29">
        <v>5000</v>
      </c>
      <c r="G119" s="29">
        <f t="shared" si="1"/>
        <v>60000</v>
      </c>
      <c r="H119" s="54" t="s">
        <v>325</v>
      </c>
    </row>
    <row r="120" spans="1:8" s="24" customFormat="1" x14ac:dyDescent="0.3">
      <c r="A120" s="96" t="s">
        <v>202</v>
      </c>
      <c r="B120" s="111" t="s">
        <v>203</v>
      </c>
      <c r="C120" s="112" t="s">
        <v>12</v>
      </c>
      <c r="D120" s="28">
        <v>8</v>
      </c>
      <c r="E120" s="28">
        <v>8</v>
      </c>
      <c r="F120" s="29">
        <v>5000</v>
      </c>
      <c r="G120" s="29">
        <f t="shared" si="1"/>
        <v>40000</v>
      </c>
      <c r="H120" s="54" t="s">
        <v>325</v>
      </c>
    </row>
    <row r="121" spans="1:8" s="24" customFormat="1" x14ac:dyDescent="0.3">
      <c r="A121" s="96" t="s">
        <v>204</v>
      </c>
      <c r="B121" s="111" t="s">
        <v>205</v>
      </c>
      <c r="C121" s="112" t="s">
        <v>12</v>
      </c>
      <c r="D121" s="28">
        <v>2</v>
      </c>
      <c r="E121" s="28">
        <v>2</v>
      </c>
      <c r="F121" s="29">
        <v>5000</v>
      </c>
      <c r="G121" s="29">
        <f t="shared" si="1"/>
        <v>10000</v>
      </c>
      <c r="H121" s="54" t="s">
        <v>325</v>
      </c>
    </row>
    <row r="122" spans="1:8" s="24" customFormat="1" x14ac:dyDescent="0.3">
      <c r="A122" s="96" t="s">
        <v>206</v>
      </c>
      <c r="B122" s="111" t="s">
        <v>207</v>
      </c>
      <c r="C122" s="112" t="s">
        <v>15</v>
      </c>
      <c r="D122" s="28">
        <v>1</v>
      </c>
      <c r="E122" s="28">
        <v>1</v>
      </c>
      <c r="F122" s="29">
        <v>279650.8</v>
      </c>
      <c r="G122" s="29">
        <f t="shared" si="1"/>
        <v>279650.8</v>
      </c>
      <c r="H122" s="83" t="s">
        <v>368</v>
      </c>
    </row>
    <row r="123" spans="1:8" s="24" customFormat="1" x14ac:dyDescent="0.3">
      <c r="A123" s="113" t="s">
        <v>208</v>
      </c>
      <c r="B123" s="114" t="s">
        <v>209</v>
      </c>
      <c r="C123" s="115"/>
      <c r="D123" s="73"/>
      <c r="E123" s="73"/>
      <c r="F123" s="74"/>
      <c r="G123" s="55">
        <f>+G124+G178</f>
        <v>2672496.5722999997</v>
      </c>
      <c r="H123" s="84"/>
    </row>
    <row r="124" spans="1:8" s="24" customFormat="1" x14ac:dyDescent="0.3">
      <c r="A124" s="93">
        <v>1000</v>
      </c>
      <c r="B124" s="106" t="s">
        <v>209</v>
      </c>
      <c r="C124" s="95"/>
      <c r="D124" s="71"/>
      <c r="E124" s="71"/>
      <c r="F124" s="72"/>
      <c r="G124" s="72">
        <f>SUM(G125:G177)</f>
        <v>2252661.5652999994</v>
      </c>
      <c r="H124" s="82"/>
    </row>
    <row r="125" spans="1:8" s="24" customFormat="1" x14ac:dyDescent="0.3">
      <c r="A125" s="96" t="s">
        <v>50</v>
      </c>
      <c r="B125" s="111" t="s">
        <v>51</v>
      </c>
      <c r="C125" s="112" t="s">
        <v>14</v>
      </c>
      <c r="D125" s="28">
        <v>2315.7199999999998</v>
      </c>
      <c r="E125" s="28">
        <v>2315.7199999999998</v>
      </c>
      <c r="F125" s="29">
        <v>6.77</v>
      </c>
      <c r="G125" s="29">
        <f t="shared" si="1"/>
        <v>15677.424399999998</v>
      </c>
      <c r="H125" s="54" t="s">
        <v>336</v>
      </c>
    </row>
    <row r="126" spans="1:8" s="24" customFormat="1" ht="27.6" x14ac:dyDescent="0.3">
      <c r="A126" s="96" t="s">
        <v>52</v>
      </c>
      <c r="B126" s="111" t="s">
        <v>53</v>
      </c>
      <c r="C126" s="112" t="s">
        <v>14</v>
      </c>
      <c r="D126" s="29">
        <v>47.26</v>
      </c>
      <c r="E126" s="29">
        <v>47.26</v>
      </c>
      <c r="F126" s="29">
        <v>26.63</v>
      </c>
      <c r="G126" s="29">
        <f t="shared" si="1"/>
        <v>1258.5337999999999</v>
      </c>
      <c r="H126" s="54" t="s">
        <v>337</v>
      </c>
    </row>
    <row r="127" spans="1:8" s="24" customFormat="1" x14ac:dyDescent="0.3">
      <c r="A127" s="96" t="s">
        <v>54</v>
      </c>
      <c r="B127" s="111" t="s">
        <v>55</v>
      </c>
      <c r="C127" s="112" t="s">
        <v>14</v>
      </c>
      <c r="D127" s="28">
        <v>47.26</v>
      </c>
      <c r="E127" s="28">
        <v>47.26</v>
      </c>
      <c r="F127" s="29">
        <v>52.95</v>
      </c>
      <c r="G127" s="29">
        <f t="shared" si="1"/>
        <v>2502.4169999999999</v>
      </c>
      <c r="H127" s="54" t="s">
        <v>338</v>
      </c>
    </row>
    <row r="128" spans="1:8" s="24" customFormat="1" x14ac:dyDescent="0.3">
      <c r="A128" s="96" t="s">
        <v>56</v>
      </c>
      <c r="B128" s="111" t="s">
        <v>57</v>
      </c>
      <c r="C128" s="112" t="s">
        <v>14</v>
      </c>
      <c r="D128" s="28">
        <v>1745.84</v>
      </c>
      <c r="E128" s="28">
        <v>1745.84</v>
      </c>
      <c r="F128" s="29">
        <v>16.86</v>
      </c>
      <c r="G128" s="29">
        <f t="shared" si="1"/>
        <v>29434.862399999998</v>
      </c>
      <c r="H128" s="54" t="s">
        <v>339</v>
      </c>
    </row>
    <row r="129" spans="1:8" s="24" customFormat="1" x14ac:dyDescent="0.3">
      <c r="A129" s="96" t="s">
        <v>122</v>
      </c>
      <c r="B129" s="111" t="s">
        <v>123</v>
      </c>
      <c r="C129" s="112" t="s">
        <v>14</v>
      </c>
      <c r="D129" s="28">
        <v>11348.84</v>
      </c>
      <c r="E129" s="28">
        <v>11348.84</v>
      </c>
      <c r="F129" s="29">
        <v>14.63</v>
      </c>
      <c r="G129" s="29">
        <f t="shared" si="1"/>
        <v>166033.52920000002</v>
      </c>
      <c r="H129" s="81" t="s">
        <v>325</v>
      </c>
    </row>
    <row r="130" spans="1:8" s="24" customFormat="1" x14ac:dyDescent="0.3">
      <c r="A130" s="96" t="s">
        <v>210</v>
      </c>
      <c r="B130" s="111" t="s">
        <v>211</v>
      </c>
      <c r="C130" s="112" t="s">
        <v>15</v>
      </c>
      <c r="D130" s="28">
        <v>1</v>
      </c>
      <c r="E130" s="28">
        <v>1</v>
      </c>
      <c r="F130" s="29">
        <v>45700</v>
      </c>
      <c r="G130" s="29">
        <f t="shared" si="1"/>
        <v>45700</v>
      </c>
      <c r="H130" s="83" t="s">
        <v>369</v>
      </c>
    </row>
    <row r="131" spans="1:8" s="24" customFormat="1" x14ac:dyDescent="0.3">
      <c r="A131" s="96" t="s">
        <v>212</v>
      </c>
      <c r="B131" s="111" t="s">
        <v>213</v>
      </c>
      <c r="C131" s="112" t="s">
        <v>16</v>
      </c>
      <c r="D131" s="28">
        <v>1206.9100000000001</v>
      </c>
      <c r="E131" s="28">
        <v>1206.9100000000001</v>
      </c>
      <c r="F131" s="29">
        <v>11.200000000000001</v>
      </c>
      <c r="G131" s="29">
        <f t="shared" si="1"/>
        <v>13517.392000000002</v>
      </c>
      <c r="H131" s="83" t="s">
        <v>369</v>
      </c>
    </row>
    <row r="132" spans="1:8" s="24" customFormat="1" x14ac:dyDescent="0.3">
      <c r="A132" s="96" t="s">
        <v>214</v>
      </c>
      <c r="B132" s="111" t="s">
        <v>215</v>
      </c>
      <c r="C132" s="112" t="s">
        <v>16</v>
      </c>
      <c r="D132" s="28">
        <v>348.16</v>
      </c>
      <c r="E132" s="28">
        <v>348.16</v>
      </c>
      <c r="F132" s="29">
        <v>13.440000000000001</v>
      </c>
      <c r="G132" s="29">
        <f t="shared" si="1"/>
        <v>4679.2704000000003</v>
      </c>
      <c r="H132" s="83" t="s">
        <v>369</v>
      </c>
    </row>
    <row r="133" spans="1:8" s="24" customFormat="1" x14ac:dyDescent="0.3">
      <c r="A133" s="96" t="s">
        <v>216</v>
      </c>
      <c r="B133" s="111" t="s">
        <v>217</v>
      </c>
      <c r="C133" s="112" t="s">
        <v>16</v>
      </c>
      <c r="D133" s="28">
        <v>8798.0300000000007</v>
      </c>
      <c r="E133" s="28">
        <v>8798.0300000000007</v>
      </c>
      <c r="F133" s="29">
        <v>78.399999999999977</v>
      </c>
      <c r="G133" s="29">
        <f t="shared" si="1"/>
        <v>689765.55199999991</v>
      </c>
      <c r="H133" s="83" t="s">
        <v>370</v>
      </c>
    </row>
    <row r="134" spans="1:8" s="24" customFormat="1" x14ac:dyDescent="0.3">
      <c r="A134" s="96" t="s">
        <v>218</v>
      </c>
      <c r="B134" s="111" t="s">
        <v>219</v>
      </c>
      <c r="C134" s="112" t="s">
        <v>12</v>
      </c>
      <c r="D134" s="28">
        <v>1</v>
      </c>
      <c r="E134" s="28">
        <v>1</v>
      </c>
      <c r="F134" s="29">
        <v>500</v>
      </c>
      <c r="G134" s="29">
        <f t="shared" si="1"/>
        <v>500</v>
      </c>
      <c r="H134" s="83" t="s">
        <v>369</v>
      </c>
    </row>
    <row r="135" spans="1:8" s="24" customFormat="1" ht="27.6" x14ac:dyDescent="0.3">
      <c r="A135" s="96" t="s">
        <v>220</v>
      </c>
      <c r="B135" s="111" t="s">
        <v>221</v>
      </c>
      <c r="C135" s="112" t="s">
        <v>14</v>
      </c>
      <c r="D135" s="28">
        <v>666.57</v>
      </c>
      <c r="E135" s="28">
        <v>666.57</v>
      </c>
      <c r="F135" s="29">
        <v>14.63</v>
      </c>
      <c r="G135" s="29">
        <f t="shared" si="1"/>
        <v>9751.919100000001</v>
      </c>
      <c r="H135" s="83" t="s">
        <v>371</v>
      </c>
    </row>
    <row r="136" spans="1:8" s="24" customFormat="1" x14ac:dyDescent="0.3">
      <c r="A136" s="96" t="s">
        <v>222</v>
      </c>
      <c r="B136" s="111" t="s">
        <v>223</v>
      </c>
      <c r="C136" s="112" t="s">
        <v>319</v>
      </c>
      <c r="D136" s="28">
        <v>1252.26</v>
      </c>
      <c r="E136" s="28">
        <v>1252.26</v>
      </c>
      <c r="F136" s="29">
        <v>25</v>
      </c>
      <c r="G136" s="29">
        <f t="shared" ref="G136:G190" si="2">+F136*E136</f>
        <v>31306.5</v>
      </c>
      <c r="H136" s="83" t="s">
        <v>369</v>
      </c>
    </row>
    <row r="137" spans="1:8" s="24" customFormat="1" ht="27.6" x14ac:dyDescent="0.3">
      <c r="A137" s="96" t="s">
        <v>224</v>
      </c>
      <c r="B137" s="111" t="s">
        <v>225</v>
      </c>
      <c r="C137" s="112" t="s">
        <v>319</v>
      </c>
      <c r="D137" s="28">
        <v>1815.28</v>
      </c>
      <c r="E137" s="28">
        <v>1815.28</v>
      </c>
      <c r="F137" s="29">
        <v>35</v>
      </c>
      <c r="G137" s="29">
        <f t="shared" si="2"/>
        <v>63534.799999999996</v>
      </c>
      <c r="H137" s="83" t="s">
        <v>369</v>
      </c>
    </row>
    <row r="138" spans="1:8" s="24" customFormat="1" x14ac:dyDescent="0.3">
      <c r="A138" s="96" t="s">
        <v>226</v>
      </c>
      <c r="B138" s="111" t="s">
        <v>227</v>
      </c>
      <c r="C138" s="112" t="s">
        <v>16</v>
      </c>
      <c r="D138" s="28">
        <v>315.51</v>
      </c>
      <c r="E138" s="28">
        <v>315.51</v>
      </c>
      <c r="F138" s="29">
        <v>15</v>
      </c>
      <c r="G138" s="29">
        <f t="shared" si="2"/>
        <v>4732.6499999999996</v>
      </c>
      <c r="H138" s="83" t="s">
        <v>369</v>
      </c>
    </row>
    <row r="139" spans="1:8" s="24" customFormat="1" x14ac:dyDescent="0.3">
      <c r="A139" s="96" t="s">
        <v>228</v>
      </c>
      <c r="B139" s="111" t="s">
        <v>229</v>
      </c>
      <c r="C139" s="112" t="s">
        <v>319</v>
      </c>
      <c r="D139" s="28">
        <v>372.29</v>
      </c>
      <c r="E139" s="28">
        <v>372.29</v>
      </c>
      <c r="F139" s="29">
        <v>10</v>
      </c>
      <c r="G139" s="29">
        <f t="shared" si="2"/>
        <v>3722.9</v>
      </c>
      <c r="H139" s="83" t="s">
        <v>369</v>
      </c>
    </row>
    <row r="140" spans="1:8" s="24" customFormat="1" x14ac:dyDescent="0.3">
      <c r="A140" s="96" t="s">
        <v>230</v>
      </c>
      <c r="B140" s="111" t="s">
        <v>231</v>
      </c>
      <c r="C140" s="112" t="s">
        <v>16</v>
      </c>
      <c r="D140" s="28">
        <v>675.74</v>
      </c>
      <c r="E140" s="28">
        <v>675.74</v>
      </c>
      <c r="F140" s="29">
        <v>120</v>
      </c>
      <c r="G140" s="29">
        <f t="shared" si="2"/>
        <v>81088.800000000003</v>
      </c>
      <c r="H140" s="83" t="s">
        <v>369</v>
      </c>
    </row>
    <row r="141" spans="1:8" s="24" customFormat="1" x14ac:dyDescent="0.3">
      <c r="A141" s="96" t="s">
        <v>232</v>
      </c>
      <c r="B141" s="111" t="s">
        <v>233</v>
      </c>
      <c r="C141" s="112" t="s">
        <v>319</v>
      </c>
      <c r="D141" s="28">
        <v>655.37</v>
      </c>
      <c r="E141" s="28">
        <v>655.37</v>
      </c>
      <c r="F141" s="29">
        <v>10</v>
      </c>
      <c r="G141" s="29">
        <f t="shared" si="2"/>
        <v>6553.7</v>
      </c>
      <c r="H141" s="83" t="s">
        <v>369</v>
      </c>
    </row>
    <row r="142" spans="1:8" s="24" customFormat="1" x14ac:dyDescent="0.3">
      <c r="A142" s="96" t="s">
        <v>234</v>
      </c>
      <c r="B142" s="111" t="s">
        <v>235</v>
      </c>
      <c r="C142" s="112" t="s">
        <v>16</v>
      </c>
      <c r="D142" s="28">
        <v>30.71</v>
      </c>
      <c r="E142" s="28">
        <v>30.71</v>
      </c>
      <c r="F142" s="29">
        <v>148.5</v>
      </c>
      <c r="G142" s="29">
        <f t="shared" si="2"/>
        <v>4560.4350000000004</v>
      </c>
      <c r="H142" s="83" t="s">
        <v>369</v>
      </c>
    </row>
    <row r="143" spans="1:8" s="24" customFormat="1" x14ac:dyDescent="0.3">
      <c r="A143" s="96" t="s">
        <v>236</v>
      </c>
      <c r="B143" s="111" t="s">
        <v>237</v>
      </c>
      <c r="C143" s="112" t="s">
        <v>12</v>
      </c>
      <c r="D143" s="28">
        <v>5</v>
      </c>
      <c r="E143" s="28">
        <v>5</v>
      </c>
      <c r="F143" s="29">
        <v>3000</v>
      </c>
      <c r="G143" s="29">
        <f t="shared" si="2"/>
        <v>15000</v>
      </c>
      <c r="H143" s="83" t="s">
        <v>369</v>
      </c>
    </row>
    <row r="144" spans="1:8" s="24" customFormat="1" x14ac:dyDescent="0.3">
      <c r="A144" s="96" t="s">
        <v>238</v>
      </c>
      <c r="B144" s="111" t="s">
        <v>239</v>
      </c>
      <c r="C144" s="112" t="s">
        <v>12</v>
      </c>
      <c r="D144" s="28">
        <v>37</v>
      </c>
      <c r="E144" s="28">
        <v>37</v>
      </c>
      <c r="F144" s="29">
        <v>2500</v>
      </c>
      <c r="G144" s="29">
        <f t="shared" si="2"/>
        <v>92500</v>
      </c>
      <c r="H144" s="83" t="s">
        <v>369</v>
      </c>
    </row>
    <row r="145" spans="1:8" s="24" customFormat="1" x14ac:dyDescent="0.3">
      <c r="A145" s="96" t="s">
        <v>240</v>
      </c>
      <c r="B145" s="111" t="s">
        <v>241</v>
      </c>
      <c r="C145" s="112" t="s">
        <v>12</v>
      </c>
      <c r="D145" s="28">
        <v>9</v>
      </c>
      <c r="E145" s="28">
        <v>9</v>
      </c>
      <c r="F145" s="29">
        <v>1200</v>
      </c>
      <c r="G145" s="29">
        <f t="shared" si="2"/>
        <v>10800</v>
      </c>
      <c r="H145" s="83" t="s">
        <v>369</v>
      </c>
    </row>
    <row r="146" spans="1:8" s="24" customFormat="1" x14ac:dyDescent="0.3">
      <c r="A146" s="96" t="s">
        <v>242</v>
      </c>
      <c r="B146" s="111" t="s">
        <v>243</v>
      </c>
      <c r="C146" s="112" t="s">
        <v>12</v>
      </c>
      <c r="D146" s="28">
        <v>2</v>
      </c>
      <c r="E146" s="28">
        <v>2</v>
      </c>
      <c r="F146" s="29">
        <v>700</v>
      </c>
      <c r="G146" s="29">
        <f t="shared" si="2"/>
        <v>1400</v>
      </c>
      <c r="H146" s="83" t="s">
        <v>369</v>
      </c>
    </row>
    <row r="147" spans="1:8" s="24" customFormat="1" x14ac:dyDescent="0.3">
      <c r="A147" s="96" t="s">
        <v>244</v>
      </c>
      <c r="B147" s="111" t="s">
        <v>245</v>
      </c>
      <c r="C147" s="112" t="s">
        <v>319</v>
      </c>
      <c r="D147" s="28">
        <v>214.08</v>
      </c>
      <c r="E147" s="28">
        <v>214.08</v>
      </c>
      <c r="F147" s="29">
        <v>200</v>
      </c>
      <c r="G147" s="29">
        <f t="shared" si="2"/>
        <v>42816</v>
      </c>
      <c r="H147" s="83" t="s">
        <v>369</v>
      </c>
    </row>
    <row r="148" spans="1:8" s="24" customFormat="1" ht="27.6" x14ac:dyDescent="0.3">
      <c r="A148" s="96" t="s">
        <v>246</v>
      </c>
      <c r="B148" s="111" t="s">
        <v>247</v>
      </c>
      <c r="C148" s="112" t="s">
        <v>12</v>
      </c>
      <c r="D148" s="28">
        <v>1</v>
      </c>
      <c r="E148" s="28">
        <v>1</v>
      </c>
      <c r="F148" s="29">
        <v>8000</v>
      </c>
      <c r="G148" s="29">
        <f t="shared" si="2"/>
        <v>8000</v>
      </c>
      <c r="H148" s="83" t="s">
        <v>369</v>
      </c>
    </row>
    <row r="149" spans="1:8" s="24" customFormat="1" x14ac:dyDescent="0.3">
      <c r="A149" s="96" t="s">
        <v>248</v>
      </c>
      <c r="B149" s="111" t="s">
        <v>249</v>
      </c>
      <c r="C149" s="112" t="s">
        <v>12</v>
      </c>
      <c r="D149" s="28">
        <v>1</v>
      </c>
      <c r="E149" s="28">
        <v>1</v>
      </c>
      <c r="F149" s="29">
        <v>10000</v>
      </c>
      <c r="G149" s="29">
        <f t="shared" si="2"/>
        <v>10000</v>
      </c>
      <c r="H149" s="83" t="s">
        <v>369</v>
      </c>
    </row>
    <row r="150" spans="1:8" s="24" customFormat="1" x14ac:dyDescent="0.3">
      <c r="A150" s="96" t="s">
        <v>250</v>
      </c>
      <c r="B150" s="111" t="s">
        <v>251</v>
      </c>
      <c r="C150" s="112" t="s">
        <v>12</v>
      </c>
      <c r="D150" s="28">
        <v>1</v>
      </c>
      <c r="E150" s="28">
        <v>1</v>
      </c>
      <c r="F150" s="29">
        <v>10000</v>
      </c>
      <c r="G150" s="29">
        <f t="shared" si="2"/>
        <v>10000</v>
      </c>
      <c r="H150" s="83" t="s">
        <v>369</v>
      </c>
    </row>
    <row r="151" spans="1:8" s="24" customFormat="1" ht="27.6" x14ac:dyDescent="0.3">
      <c r="A151" s="96" t="s">
        <v>252</v>
      </c>
      <c r="B151" s="111" t="s">
        <v>253</v>
      </c>
      <c r="C151" s="112" t="s">
        <v>12</v>
      </c>
      <c r="D151" s="28">
        <v>1</v>
      </c>
      <c r="E151" s="28">
        <v>1</v>
      </c>
      <c r="F151" s="29">
        <v>10000</v>
      </c>
      <c r="G151" s="29">
        <f t="shared" si="2"/>
        <v>10000</v>
      </c>
      <c r="H151" s="83" t="s">
        <v>369</v>
      </c>
    </row>
    <row r="152" spans="1:8" s="24" customFormat="1" x14ac:dyDescent="0.3">
      <c r="A152" s="96" t="s">
        <v>254</v>
      </c>
      <c r="B152" s="111" t="s">
        <v>255</v>
      </c>
      <c r="C152" s="112" t="s">
        <v>12</v>
      </c>
      <c r="D152" s="28">
        <v>1</v>
      </c>
      <c r="E152" s="28">
        <v>1</v>
      </c>
      <c r="F152" s="29">
        <v>10000</v>
      </c>
      <c r="G152" s="29">
        <f t="shared" si="2"/>
        <v>10000</v>
      </c>
      <c r="H152" s="83" t="s">
        <v>369</v>
      </c>
    </row>
    <row r="153" spans="1:8" s="24" customFormat="1" x14ac:dyDescent="0.3">
      <c r="A153" s="96" t="s">
        <v>256</v>
      </c>
      <c r="B153" s="111" t="s">
        <v>257</v>
      </c>
      <c r="C153" s="112" t="s">
        <v>12</v>
      </c>
      <c r="D153" s="28">
        <v>1</v>
      </c>
      <c r="E153" s="28">
        <v>1</v>
      </c>
      <c r="F153" s="29">
        <v>8000</v>
      </c>
      <c r="G153" s="29">
        <f t="shared" si="2"/>
        <v>8000</v>
      </c>
      <c r="H153" s="83" t="s">
        <v>369</v>
      </c>
    </row>
    <row r="154" spans="1:8" s="24" customFormat="1" x14ac:dyDescent="0.3">
      <c r="A154" s="96" t="s">
        <v>258</v>
      </c>
      <c r="B154" s="111" t="s">
        <v>259</v>
      </c>
      <c r="C154" s="112" t="s">
        <v>12</v>
      </c>
      <c r="D154" s="28">
        <v>2</v>
      </c>
      <c r="E154" s="28">
        <v>2</v>
      </c>
      <c r="F154" s="29">
        <v>8000</v>
      </c>
      <c r="G154" s="29">
        <f t="shared" si="2"/>
        <v>16000</v>
      </c>
      <c r="H154" s="83" t="s">
        <v>369</v>
      </c>
    </row>
    <row r="155" spans="1:8" s="24" customFormat="1" x14ac:dyDescent="0.3">
      <c r="A155" s="96" t="s">
        <v>260</v>
      </c>
      <c r="B155" s="111" t="s">
        <v>261</v>
      </c>
      <c r="C155" s="112" t="s">
        <v>12</v>
      </c>
      <c r="D155" s="28">
        <v>2</v>
      </c>
      <c r="E155" s="28">
        <v>2</v>
      </c>
      <c r="F155" s="29">
        <v>8000</v>
      </c>
      <c r="G155" s="29">
        <f t="shared" si="2"/>
        <v>16000</v>
      </c>
      <c r="H155" s="83" t="s">
        <v>369</v>
      </c>
    </row>
    <row r="156" spans="1:8" s="24" customFormat="1" x14ac:dyDescent="0.3">
      <c r="A156" s="96" t="s">
        <v>262</v>
      </c>
      <c r="B156" s="111" t="s">
        <v>263</v>
      </c>
      <c r="C156" s="112" t="s">
        <v>12</v>
      </c>
      <c r="D156" s="28">
        <v>1</v>
      </c>
      <c r="E156" s="28">
        <v>1</v>
      </c>
      <c r="F156" s="29">
        <v>10000</v>
      </c>
      <c r="G156" s="29">
        <f t="shared" si="2"/>
        <v>10000</v>
      </c>
      <c r="H156" s="83" t="s">
        <v>369</v>
      </c>
    </row>
    <row r="157" spans="1:8" s="24" customFormat="1" ht="27.6" x14ac:dyDescent="0.3">
      <c r="A157" s="96" t="s">
        <v>264</v>
      </c>
      <c r="B157" s="111" t="s">
        <v>265</v>
      </c>
      <c r="C157" s="112" t="s">
        <v>12</v>
      </c>
      <c r="D157" s="28">
        <v>1</v>
      </c>
      <c r="E157" s="28">
        <v>1</v>
      </c>
      <c r="F157" s="29">
        <v>2000</v>
      </c>
      <c r="G157" s="29">
        <f t="shared" si="2"/>
        <v>2000</v>
      </c>
      <c r="H157" s="83" t="s">
        <v>369</v>
      </c>
    </row>
    <row r="158" spans="1:8" s="24" customFormat="1" x14ac:dyDescent="0.3">
      <c r="A158" s="96" t="s">
        <v>266</v>
      </c>
      <c r="B158" s="111" t="s">
        <v>267</v>
      </c>
      <c r="C158" s="112" t="s">
        <v>12</v>
      </c>
      <c r="D158" s="28">
        <v>4</v>
      </c>
      <c r="E158" s="28">
        <v>4</v>
      </c>
      <c r="F158" s="29">
        <v>1500</v>
      </c>
      <c r="G158" s="29">
        <f t="shared" si="2"/>
        <v>6000</v>
      </c>
      <c r="H158" s="83" t="s">
        <v>372</v>
      </c>
    </row>
    <row r="159" spans="1:8" s="24" customFormat="1" x14ac:dyDescent="0.3">
      <c r="A159" s="96" t="s">
        <v>268</v>
      </c>
      <c r="B159" s="111" t="s">
        <v>269</v>
      </c>
      <c r="C159" s="112" t="s">
        <v>12</v>
      </c>
      <c r="D159" s="28">
        <v>2</v>
      </c>
      <c r="E159" s="28">
        <v>2</v>
      </c>
      <c r="F159" s="29">
        <v>3000</v>
      </c>
      <c r="G159" s="29">
        <f t="shared" si="2"/>
        <v>6000</v>
      </c>
      <c r="H159" s="83" t="s">
        <v>369</v>
      </c>
    </row>
    <row r="160" spans="1:8" s="24" customFormat="1" x14ac:dyDescent="0.3">
      <c r="A160" s="96" t="s">
        <v>270</v>
      </c>
      <c r="B160" s="111" t="s">
        <v>271</v>
      </c>
      <c r="C160" s="112" t="s">
        <v>12</v>
      </c>
      <c r="D160" s="28">
        <v>2</v>
      </c>
      <c r="E160" s="28">
        <v>2</v>
      </c>
      <c r="F160" s="29">
        <v>1000</v>
      </c>
      <c r="G160" s="29">
        <f t="shared" si="2"/>
        <v>2000</v>
      </c>
      <c r="H160" s="83" t="s">
        <v>369</v>
      </c>
    </row>
    <row r="161" spans="1:8" s="24" customFormat="1" x14ac:dyDescent="0.3">
      <c r="A161" s="96" t="s">
        <v>272</v>
      </c>
      <c r="B161" s="111" t="s">
        <v>273</v>
      </c>
      <c r="C161" s="112" t="s">
        <v>12</v>
      </c>
      <c r="D161" s="28">
        <v>10</v>
      </c>
      <c r="E161" s="28">
        <v>10</v>
      </c>
      <c r="F161" s="29">
        <v>12000</v>
      </c>
      <c r="G161" s="29">
        <f t="shared" si="2"/>
        <v>120000</v>
      </c>
      <c r="H161" s="83" t="s">
        <v>372</v>
      </c>
    </row>
    <row r="162" spans="1:8" s="24" customFormat="1" x14ac:dyDescent="0.3">
      <c r="A162" s="96" t="s">
        <v>274</v>
      </c>
      <c r="B162" s="111" t="s">
        <v>275</v>
      </c>
      <c r="C162" s="112" t="s">
        <v>12</v>
      </c>
      <c r="D162" s="28">
        <v>3</v>
      </c>
      <c r="E162" s="28">
        <v>3</v>
      </c>
      <c r="F162" s="29">
        <v>800</v>
      </c>
      <c r="G162" s="29">
        <f t="shared" si="2"/>
        <v>2400</v>
      </c>
      <c r="H162" s="83" t="s">
        <v>369</v>
      </c>
    </row>
    <row r="163" spans="1:8" s="24" customFormat="1" x14ac:dyDescent="0.3">
      <c r="A163" s="96" t="s">
        <v>276</v>
      </c>
      <c r="B163" s="111" t="s">
        <v>277</v>
      </c>
      <c r="C163" s="112" t="s">
        <v>12</v>
      </c>
      <c r="D163" s="28">
        <v>172.67</v>
      </c>
      <c r="E163" s="28">
        <v>172.67</v>
      </c>
      <c r="F163" s="29">
        <v>1200</v>
      </c>
      <c r="G163" s="29">
        <f t="shared" si="2"/>
        <v>207203.99999999997</v>
      </c>
      <c r="H163" s="83" t="s">
        <v>369</v>
      </c>
    </row>
    <row r="164" spans="1:8" s="24" customFormat="1" x14ac:dyDescent="0.3">
      <c r="A164" s="96" t="s">
        <v>278</v>
      </c>
      <c r="B164" s="111" t="s">
        <v>279</v>
      </c>
      <c r="C164" s="112" t="s">
        <v>12</v>
      </c>
      <c r="D164" s="28">
        <v>7</v>
      </c>
      <c r="E164" s="28">
        <v>7</v>
      </c>
      <c r="F164" s="29">
        <v>300</v>
      </c>
      <c r="G164" s="29">
        <f t="shared" si="2"/>
        <v>2100</v>
      </c>
      <c r="H164" s="83" t="s">
        <v>369</v>
      </c>
    </row>
    <row r="165" spans="1:8" s="24" customFormat="1" x14ac:dyDescent="0.3">
      <c r="A165" s="96" t="s">
        <v>280</v>
      </c>
      <c r="B165" s="111" t="s">
        <v>281</v>
      </c>
      <c r="C165" s="112" t="s">
        <v>16</v>
      </c>
      <c r="D165" s="28">
        <v>4307.84</v>
      </c>
      <c r="E165" s="28">
        <v>4307.84</v>
      </c>
      <c r="F165" s="29">
        <v>65</v>
      </c>
      <c r="G165" s="29">
        <f t="shared" si="2"/>
        <v>280009.60000000003</v>
      </c>
      <c r="H165" s="83" t="s">
        <v>364</v>
      </c>
    </row>
    <row r="166" spans="1:8" s="24" customFormat="1" x14ac:dyDescent="0.3">
      <c r="A166" s="96" t="s">
        <v>282</v>
      </c>
      <c r="B166" s="111" t="s">
        <v>283</v>
      </c>
      <c r="C166" s="112" t="s">
        <v>16</v>
      </c>
      <c r="D166" s="28">
        <v>4307.84</v>
      </c>
      <c r="E166" s="28">
        <v>4307.84</v>
      </c>
      <c r="F166" s="29">
        <v>7</v>
      </c>
      <c r="G166" s="29">
        <f t="shared" si="2"/>
        <v>30154.880000000001</v>
      </c>
      <c r="H166" s="83" t="s">
        <v>364</v>
      </c>
    </row>
    <row r="167" spans="1:8" s="24" customFormat="1" x14ac:dyDescent="0.3">
      <c r="A167" s="96" t="s">
        <v>284</v>
      </c>
      <c r="B167" s="111" t="s">
        <v>285</v>
      </c>
      <c r="C167" s="112" t="s">
        <v>319</v>
      </c>
      <c r="D167" s="28">
        <v>105.17</v>
      </c>
      <c r="E167" s="28">
        <v>105.17</v>
      </c>
      <c r="F167" s="29">
        <v>200</v>
      </c>
      <c r="G167" s="29">
        <f t="shared" si="2"/>
        <v>21034</v>
      </c>
      <c r="H167" s="83" t="s">
        <v>369</v>
      </c>
    </row>
    <row r="168" spans="1:8" s="24" customFormat="1" ht="27.6" x14ac:dyDescent="0.3">
      <c r="A168" s="96" t="s">
        <v>286</v>
      </c>
      <c r="B168" s="111" t="s">
        <v>287</v>
      </c>
      <c r="C168" s="112" t="s">
        <v>319</v>
      </c>
      <c r="D168" s="28">
        <v>12.82</v>
      </c>
      <c r="E168" s="28">
        <v>12.82</v>
      </c>
      <c r="F168" s="29">
        <v>300</v>
      </c>
      <c r="G168" s="29">
        <f t="shared" si="2"/>
        <v>3846</v>
      </c>
      <c r="H168" s="83" t="s">
        <v>369</v>
      </c>
    </row>
    <row r="169" spans="1:8" s="24" customFormat="1" ht="27.6" x14ac:dyDescent="0.3">
      <c r="A169" s="96" t="s">
        <v>288</v>
      </c>
      <c r="B169" s="111" t="s">
        <v>289</v>
      </c>
      <c r="C169" s="112" t="s">
        <v>12</v>
      </c>
      <c r="D169" s="28">
        <v>3</v>
      </c>
      <c r="E169" s="28">
        <v>3</v>
      </c>
      <c r="F169" s="29">
        <v>2000</v>
      </c>
      <c r="G169" s="29">
        <f t="shared" si="2"/>
        <v>6000</v>
      </c>
      <c r="H169" s="83" t="s">
        <v>369</v>
      </c>
    </row>
    <row r="170" spans="1:8" s="24" customFormat="1" x14ac:dyDescent="0.3">
      <c r="A170" s="96" t="s">
        <v>290</v>
      </c>
      <c r="B170" s="111" t="s">
        <v>291</v>
      </c>
      <c r="C170" s="112" t="s">
        <v>12</v>
      </c>
      <c r="D170" s="28">
        <v>36</v>
      </c>
      <c r="E170" s="28">
        <v>36</v>
      </c>
      <c r="F170" s="29">
        <v>600</v>
      </c>
      <c r="G170" s="29">
        <f t="shared" si="2"/>
        <v>21600</v>
      </c>
      <c r="H170" s="83" t="s">
        <v>372</v>
      </c>
    </row>
    <row r="171" spans="1:8" s="24" customFormat="1" ht="27.6" x14ac:dyDescent="0.3">
      <c r="A171" s="96" t="s">
        <v>292</v>
      </c>
      <c r="B171" s="111" t="s">
        <v>293</v>
      </c>
      <c r="C171" s="112" t="s">
        <v>12</v>
      </c>
      <c r="D171" s="28">
        <v>7</v>
      </c>
      <c r="E171" s="28">
        <v>7</v>
      </c>
      <c r="F171" s="29">
        <v>250</v>
      </c>
      <c r="G171" s="29">
        <f t="shared" si="2"/>
        <v>1750</v>
      </c>
      <c r="H171" s="83" t="s">
        <v>369</v>
      </c>
    </row>
    <row r="172" spans="1:8" s="24" customFormat="1" x14ac:dyDescent="0.3">
      <c r="A172" s="96" t="s">
        <v>294</v>
      </c>
      <c r="B172" s="111" t="s">
        <v>295</v>
      </c>
      <c r="C172" s="112" t="s">
        <v>12</v>
      </c>
      <c r="D172" s="28">
        <v>1</v>
      </c>
      <c r="E172" s="28">
        <v>1</v>
      </c>
      <c r="F172" s="29">
        <v>500</v>
      </c>
      <c r="G172" s="29">
        <f t="shared" si="2"/>
        <v>500</v>
      </c>
      <c r="H172" s="83" t="s">
        <v>369</v>
      </c>
    </row>
    <row r="173" spans="1:8" s="24" customFormat="1" x14ac:dyDescent="0.3">
      <c r="A173" s="96" t="s">
        <v>296</v>
      </c>
      <c r="B173" s="111" t="s">
        <v>297</v>
      </c>
      <c r="C173" s="112" t="s">
        <v>12</v>
      </c>
      <c r="D173" s="28">
        <v>2</v>
      </c>
      <c r="E173" s="28">
        <v>2</v>
      </c>
      <c r="F173" s="29">
        <v>15000</v>
      </c>
      <c r="G173" s="29">
        <f t="shared" si="2"/>
        <v>30000</v>
      </c>
      <c r="H173" s="83" t="s">
        <v>369</v>
      </c>
    </row>
    <row r="174" spans="1:8" s="24" customFormat="1" ht="27.6" x14ac:dyDescent="0.3">
      <c r="A174" s="96" t="s">
        <v>298</v>
      </c>
      <c r="B174" s="111" t="s">
        <v>299</v>
      </c>
      <c r="C174" s="112" t="s">
        <v>12</v>
      </c>
      <c r="D174" s="28">
        <v>2</v>
      </c>
      <c r="E174" s="28">
        <v>2</v>
      </c>
      <c r="F174" s="29">
        <v>18000</v>
      </c>
      <c r="G174" s="29">
        <f t="shared" si="2"/>
        <v>36000</v>
      </c>
      <c r="H174" s="83" t="s">
        <v>369</v>
      </c>
    </row>
    <row r="175" spans="1:8" s="24" customFormat="1" x14ac:dyDescent="0.3">
      <c r="A175" s="96" t="s">
        <v>300</v>
      </c>
      <c r="B175" s="111" t="s">
        <v>301</v>
      </c>
      <c r="C175" s="112" t="s">
        <v>319</v>
      </c>
      <c r="D175" s="28">
        <v>102.74</v>
      </c>
      <c r="E175" s="28">
        <v>102.74</v>
      </c>
      <c r="F175" s="29">
        <v>120</v>
      </c>
      <c r="G175" s="29">
        <f t="shared" si="2"/>
        <v>12328.8</v>
      </c>
      <c r="H175" s="83" t="s">
        <v>369</v>
      </c>
    </row>
    <row r="176" spans="1:8" s="24" customFormat="1" ht="27.6" x14ac:dyDescent="0.3">
      <c r="A176" s="96" t="s">
        <v>302</v>
      </c>
      <c r="B176" s="111" t="s">
        <v>303</v>
      </c>
      <c r="C176" s="112" t="s">
        <v>12</v>
      </c>
      <c r="D176" s="28">
        <v>2</v>
      </c>
      <c r="E176" s="28">
        <v>2</v>
      </c>
      <c r="F176" s="29">
        <v>850</v>
      </c>
      <c r="G176" s="29">
        <f t="shared" si="2"/>
        <v>1700</v>
      </c>
      <c r="H176" s="83" t="s">
        <v>369</v>
      </c>
    </row>
    <row r="177" spans="1:8" s="24" customFormat="1" x14ac:dyDescent="0.3">
      <c r="A177" s="96" t="s">
        <v>304</v>
      </c>
      <c r="B177" s="111" t="s">
        <v>305</v>
      </c>
      <c r="C177" s="112" t="s">
        <v>319</v>
      </c>
      <c r="D177" s="28">
        <v>209.98</v>
      </c>
      <c r="E177" s="28">
        <v>209.98</v>
      </c>
      <c r="F177" s="29">
        <v>120</v>
      </c>
      <c r="G177" s="29">
        <f t="shared" si="2"/>
        <v>25197.599999999999</v>
      </c>
      <c r="H177" s="83" t="s">
        <v>369</v>
      </c>
    </row>
    <row r="178" spans="1:8" s="24" customFormat="1" x14ac:dyDescent="0.3">
      <c r="A178" s="93">
        <v>1200</v>
      </c>
      <c r="B178" s="106" t="s">
        <v>11</v>
      </c>
      <c r="C178" s="95"/>
      <c r="D178" s="71"/>
      <c r="E178" s="71"/>
      <c r="F178" s="72"/>
      <c r="G178" s="72">
        <f>SUM(G179:G190)</f>
        <v>419835.00700000004</v>
      </c>
      <c r="H178" s="82"/>
    </row>
    <row r="179" spans="1:8" s="24" customFormat="1" x14ac:dyDescent="0.3">
      <c r="A179" s="96" t="s">
        <v>90</v>
      </c>
      <c r="B179" s="111" t="s">
        <v>91</v>
      </c>
      <c r="C179" s="112" t="s">
        <v>14</v>
      </c>
      <c r="D179" s="28">
        <v>426.67</v>
      </c>
      <c r="E179" s="28">
        <v>426.67</v>
      </c>
      <c r="F179" s="29">
        <v>6.77</v>
      </c>
      <c r="G179" s="29">
        <f t="shared" si="2"/>
        <v>2888.5558999999998</v>
      </c>
      <c r="H179" s="54" t="s">
        <v>336</v>
      </c>
    </row>
    <row r="180" spans="1:8" s="24" customFormat="1" x14ac:dyDescent="0.3">
      <c r="A180" s="96" t="s">
        <v>122</v>
      </c>
      <c r="B180" s="111" t="s">
        <v>123</v>
      </c>
      <c r="C180" s="112" t="s">
        <v>14</v>
      </c>
      <c r="D180" s="28">
        <v>227.67</v>
      </c>
      <c r="E180" s="28">
        <v>227.67</v>
      </c>
      <c r="F180" s="29">
        <v>14.63</v>
      </c>
      <c r="G180" s="29">
        <f t="shared" si="2"/>
        <v>3330.8121000000001</v>
      </c>
      <c r="H180" s="81" t="s">
        <v>373</v>
      </c>
    </row>
    <row r="181" spans="1:8" s="24" customFormat="1" ht="27.6" x14ac:dyDescent="0.3">
      <c r="A181" s="96" t="s">
        <v>130</v>
      </c>
      <c r="B181" s="111" t="s">
        <v>131</v>
      </c>
      <c r="C181" s="112" t="s">
        <v>14</v>
      </c>
      <c r="D181" s="28">
        <v>0.22</v>
      </c>
      <c r="E181" s="28">
        <v>0.22</v>
      </c>
      <c r="F181" s="29">
        <v>581.12</v>
      </c>
      <c r="G181" s="29">
        <f t="shared" si="2"/>
        <v>127.8464</v>
      </c>
      <c r="H181" s="81" t="s">
        <v>374</v>
      </c>
    </row>
    <row r="182" spans="1:8" s="24" customFormat="1" x14ac:dyDescent="0.3">
      <c r="A182" s="96" t="s">
        <v>132</v>
      </c>
      <c r="B182" s="111" t="s">
        <v>133</v>
      </c>
      <c r="C182" s="112" t="s">
        <v>14</v>
      </c>
      <c r="D182" s="28">
        <v>5.84</v>
      </c>
      <c r="E182" s="28">
        <v>5.84</v>
      </c>
      <c r="F182" s="29">
        <v>314.3</v>
      </c>
      <c r="G182" s="29">
        <f t="shared" si="2"/>
        <v>1835.5119999999999</v>
      </c>
      <c r="H182" s="81" t="s">
        <v>325</v>
      </c>
    </row>
    <row r="183" spans="1:8" s="24" customFormat="1" ht="27.6" x14ac:dyDescent="0.3">
      <c r="A183" s="96" t="s">
        <v>136</v>
      </c>
      <c r="B183" s="111" t="s">
        <v>137</v>
      </c>
      <c r="C183" s="112" t="s">
        <v>14</v>
      </c>
      <c r="D183" s="28">
        <v>193.08</v>
      </c>
      <c r="E183" s="28">
        <v>193.08</v>
      </c>
      <c r="F183" s="29">
        <v>744.57</v>
      </c>
      <c r="G183" s="29">
        <f t="shared" si="2"/>
        <v>143761.57560000001</v>
      </c>
      <c r="H183" s="81" t="s">
        <v>358</v>
      </c>
    </row>
    <row r="184" spans="1:8" s="24" customFormat="1" x14ac:dyDescent="0.3">
      <c r="A184" s="96" t="s">
        <v>140</v>
      </c>
      <c r="B184" s="111" t="s">
        <v>141</v>
      </c>
      <c r="C184" s="112" t="s">
        <v>321</v>
      </c>
      <c r="D184" s="28">
        <v>9739.3700000000008</v>
      </c>
      <c r="E184" s="28">
        <v>9739.3700000000008</v>
      </c>
      <c r="F184" s="29">
        <v>8.69</v>
      </c>
      <c r="G184" s="29">
        <f t="shared" si="2"/>
        <v>84635.1253</v>
      </c>
      <c r="H184" s="81" t="s">
        <v>325</v>
      </c>
    </row>
    <row r="185" spans="1:8" s="24" customFormat="1" x14ac:dyDescent="0.3">
      <c r="A185" s="96" t="s">
        <v>142</v>
      </c>
      <c r="B185" s="111" t="s">
        <v>143</v>
      </c>
      <c r="C185" s="112" t="s">
        <v>16</v>
      </c>
      <c r="D185" s="28">
        <v>10.029999999999999</v>
      </c>
      <c r="E185" s="28">
        <v>10.029999999999999</v>
      </c>
      <c r="F185" s="29">
        <v>114.43</v>
      </c>
      <c r="G185" s="29">
        <f t="shared" si="2"/>
        <v>1147.7329</v>
      </c>
      <c r="H185" s="81" t="s">
        <v>325</v>
      </c>
    </row>
    <row r="186" spans="1:8" s="24" customFormat="1" x14ac:dyDescent="0.3">
      <c r="A186" s="96" t="s">
        <v>306</v>
      </c>
      <c r="B186" s="111" t="s">
        <v>307</v>
      </c>
      <c r="C186" s="112" t="s">
        <v>16</v>
      </c>
      <c r="D186" s="28">
        <v>1043.08</v>
      </c>
      <c r="E186" s="28">
        <v>1043.08</v>
      </c>
      <c r="F186" s="29">
        <v>135.21</v>
      </c>
      <c r="G186" s="29">
        <f t="shared" si="2"/>
        <v>141034.8468</v>
      </c>
      <c r="H186" s="81" t="s">
        <v>325</v>
      </c>
    </row>
    <row r="187" spans="1:8" s="24" customFormat="1" x14ac:dyDescent="0.3">
      <c r="A187" s="96" t="s">
        <v>308</v>
      </c>
      <c r="B187" s="111" t="s">
        <v>309</v>
      </c>
      <c r="C187" s="112" t="s">
        <v>321</v>
      </c>
      <c r="D187" s="28">
        <v>430.92</v>
      </c>
      <c r="E187" s="28">
        <v>430.92</v>
      </c>
      <c r="F187" s="29">
        <v>25</v>
      </c>
      <c r="G187" s="29">
        <f t="shared" si="2"/>
        <v>10773</v>
      </c>
      <c r="H187" s="83" t="s">
        <v>369</v>
      </c>
    </row>
    <row r="188" spans="1:8" s="24" customFormat="1" x14ac:dyDescent="0.3">
      <c r="A188" s="96" t="s">
        <v>310</v>
      </c>
      <c r="B188" s="111" t="s">
        <v>311</v>
      </c>
      <c r="C188" s="112" t="s">
        <v>12</v>
      </c>
      <c r="D188" s="75">
        <v>362</v>
      </c>
      <c r="E188" s="75">
        <v>362</v>
      </c>
      <c r="F188" s="76">
        <v>50</v>
      </c>
      <c r="G188" s="29">
        <f t="shared" si="2"/>
        <v>18100</v>
      </c>
      <c r="H188" s="83" t="s">
        <v>369</v>
      </c>
    </row>
    <row r="189" spans="1:8" s="24" customFormat="1" x14ac:dyDescent="0.3">
      <c r="A189" s="96" t="s">
        <v>312</v>
      </c>
      <c r="B189" s="111" t="s">
        <v>313</v>
      </c>
      <c r="C189" s="112" t="s">
        <v>12</v>
      </c>
      <c r="D189" s="28">
        <v>116</v>
      </c>
      <c r="E189" s="28">
        <v>116</v>
      </c>
      <c r="F189" s="29">
        <v>100</v>
      </c>
      <c r="G189" s="29">
        <f t="shared" si="2"/>
        <v>11600</v>
      </c>
      <c r="H189" s="83" t="s">
        <v>369</v>
      </c>
    </row>
    <row r="190" spans="1:8" s="24" customFormat="1" ht="15" thickBot="1" x14ac:dyDescent="0.35">
      <c r="A190" s="96" t="s">
        <v>314</v>
      </c>
      <c r="B190" s="116" t="s">
        <v>315</v>
      </c>
      <c r="C190" s="112" t="s">
        <v>12</v>
      </c>
      <c r="D190" s="28">
        <v>8</v>
      </c>
      <c r="E190" s="28">
        <v>8</v>
      </c>
      <c r="F190" s="29">
        <v>75</v>
      </c>
      <c r="G190" s="29">
        <f t="shared" si="2"/>
        <v>600</v>
      </c>
      <c r="H190" s="87" t="s">
        <v>369</v>
      </c>
    </row>
    <row r="191" spans="1:8" ht="15.6" thickBot="1" x14ac:dyDescent="0.35">
      <c r="A191" s="3"/>
      <c r="B191" s="46" t="s">
        <v>6</v>
      </c>
      <c r="C191" s="47"/>
      <c r="D191" s="4"/>
      <c r="E191" s="4"/>
      <c r="F191" s="6"/>
      <c r="G191" s="5">
        <f>SUM(G5)+G123</f>
        <v>138857323.637725</v>
      </c>
      <c r="H191" s="88"/>
    </row>
    <row r="192" spans="1:8" ht="221.4" thickBot="1" x14ac:dyDescent="0.35">
      <c r="A192" s="7"/>
      <c r="B192" s="40" t="s">
        <v>19</v>
      </c>
      <c r="C192" s="41"/>
      <c r="D192" s="8"/>
      <c r="E192" s="9"/>
      <c r="F192" s="10">
        <v>0.2216239938535122</v>
      </c>
      <c r="G192" s="11">
        <f>G191*F192</f>
        <v>30774114.640402317</v>
      </c>
      <c r="H192" s="92" t="s">
        <v>375</v>
      </c>
    </row>
    <row r="193" spans="1:8" ht="15.6" thickBot="1" x14ac:dyDescent="0.35">
      <c r="A193" s="7"/>
      <c r="B193" s="40" t="s">
        <v>17</v>
      </c>
      <c r="C193" s="41"/>
      <c r="D193" s="8"/>
      <c r="E193" s="9"/>
      <c r="F193" s="10">
        <v>0.1</v>
      </c>
      <c r="G193" s="11">
        <f>+G191*F193</f>
        <v>13885732.3637725</v>
      </c>
      <c r="H193" s="89"/>
    </row>
    <row r="194" spans="1:8" ht="15.6" thickBot="1" x14ac:dyDescent="0.35">
      <c r="A194" s="12"/>
      <c r="B194" s="48" t="s">
        <v>7</v>
      </c>
      <c r="C194" s="49"/>
      <c r="D194" s="13"/>
      <c r="E194" s="14"/>
      <c r="F194" s="15"/>
      <c r="G194" s="16">
        <f>SUM(G191:G193)</f>
        <v>183517170.64189982</v>
      </c>
      <c r="H194" s="89"/>
    </row>
    <row r="195" spans="1:8" ht="15.6" thickBot="1" x14ac:dyDescent="0.35">
      <c r="A195" s="30"/>
      <c r="B195" s="50" t="s">
        <v>8</v>
      </c>
      <c r="C195" s="51"/>
      <c r="D195" s="31"/>
      <c r="E195" s="22"/>
      <c r="F195" s="32">
        <v>0.18</v>
      </c>
      <c r="G195" s="21">
        <f>+G194*F195</f>
        <v>33033090.715541966</v>
      </c>
      <c r="H195" s="90"/>
    </row>
    <row r="196" spans="1:8" ht="15.6" thickBot="1" x14ac:dyDescent="0.35">
      <c r="A196" s="33"/>
      <c r="B196" s="42" t="s">
        <v>18</v>
      </c>
      <c r="C196" s="43"/>
      <c r="D196" s="34"/>
      <c r="E196" s="23"/>
      <c r="F196" s="35"/>
      <c r="G196" s="36">
        <f>+G195+G194</f>
        <v>216550261.35744178</v>
      </c>
      <c r="H196" s="91"/>
    </row>
    <row r="197" spans="1:8" ht="15" x14ac:dyDescent="0.3">
      <c r="A197" s="17"/>
      <c r="B197" s="18"/>
      <c r="C197" s="18"/>
      <c r="D197" s="19"/>
      <c r="E197" s="19"/>
      <c r="F197" s="19"/>
      <c r="G197" s="18"/>
      <c r="H197" s="18"/>
    </row>
  </sheetData>
  <mergeCells count="2">
    <mergeCell ref="E3:H3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CONSORCIO WARI 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Borja</dc:creator>
  <cp:lastModifiedBy>usuario</cp:lastModifiedBy>
  <cp:lastPrinted>2022-12-05T21:53:04Z</cp:lastPrinted>
  <dcterms:created xsi:type="dcterms:W3CDTF">2022-12-01T17:01:09Z</dcterms:created>
  <dcterms:modified xsi:type="dcterms:W3CDTF">2023-04-19T23:03:15Z</dcterms:modified>
</cp:coreProperties>
</file>