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S:\Estudios\00 Obras en Curso\10_2022\PER2204_SC_EXPL_CANT_HUARMEY\11 Submittal\11.2 2022.05.12\11.2.2 PDF\"/>
    </mc:Choice>
  </mc:AlternateContent>
  <xr:revisionPtr revIDLastSave="0" documentId="8_{65E87CAD-58FC-4CD1-8FA3-173F6D78451D}" xr6:coauthVersionLast="36" xr6:coauthVersionMax="36" xr10:uidLastSave="{00000000-0000-0000-0000-000000000000}"/>
  <bookViews>
    <workbookView xWindow="0" yWindow="0" windowWidth="28800" windowHeight="11820" xr2:uid="{00000000-000D-0000-FFFF-FFFF00000000}"/>
  </bookViews>
  <sheets>
    <sheet name="1. Ppto " sheetId="1" r:id="rId1"/>
    <sheet name="2. Gasto general" sheetId="7" r:id="rId2"/>
    <sheet name="3. APUS Partidas" sheetId="5" r:id="rId3"/>
    <sheet name="4. APUS Sub Partidas" sheetId="6" r:id="rId4"/>
    <sheet name="5. Costos COVID" sheetId="8" r:id="rId5"/>
  </sheets>
  <externalReferences>
    <externalReference r:id="rId6"/>
    <externalReference r:id="rId7"/>
    <externalReference r:id="rId8"/>
    <externalReference r:id="rId9"/>
  </externalReferences>
  <definedNames>
    <definedName name="__1__123Graph_ASEPTA_1" localSheetId="0" hidden="1">#REF!</definedName>
    <definedName name="__1__123Graph_ASEPTA_1" localSheetId="1" hidden="1">#REF!</definedName>
    <definedName name="__1__123Graph_ASEPTA_1" localSheetId="4" hidden="1">#REF!</definedName>
    <definedName name="__1__123Graph_ASEPTA_1" hidden="1">#REF!</definedName>
    <definedName name="__123Graph_A" localSheetId="0" hidden="1">#REF!</definedName>
    <definedName name="__123Graph_A" localSheetId="1" hidden="1">#REF!</definedName>
    <definedName name="__123Graph_A" localSheetId="4" hidden="1">#REF!</definedName>
    <definedName name="__123Graph_A" hidden="1">#REF!</definedName>
    <definedName name="__123Graph_ACURRENT" localSheetId="0" hidden="1">[1]FitOutConfCentre!#REF!</definedName>
    <definedName name="__123Graph_ACURRENT" localSheetId="1" hidden="1">[1]FitOutConfCentre!#REF!</definedName>
    <definedName name="__123Graph_ACURRENT" localSheetId="4" hidden="1">[1]FitOutConfCentre!#REF!</definedName>
    <definedName name="__123Graph_ACURRENT" hidden="1">[1]FitOutConfCentre!#REF!</definedName>
    <definedName name="__123Graph_D" localSheetId="0" hidden="1">#REF!</definedName>
    <definedName name="__123Graph_D" localSheetId="1" hidden="1">#REF!</definedName>
    <definedName name="__123Graph_D" localSheetId="4" hidden="1">#REF!</definedName>
    <definedName name="__123Graph_D" hidden="1">#REF!</definedName>
    <definedName name="__123Graph_E" localSheetId="0" hidden="1">#REF!</definedName>
    <definedName name="__123Graph_E" localSheetId="1" hidden="1">#REF!</definedName>
    <definedName name="__123Graph_E" localSheetId="4" hidden="1">#REF!</definedName>
    <definedName name="__123Graph_E" hidden="1">#REF!</definedName>
    <definedName name="__123Graph_X" localSheetId="0" hidden="1">#REF!</definedName>
    <definedName name="__123Graph_X" localSheetId="1" hidden="1">#REF!</definedName>
    <definedName name="__123Graph_X" localSheetId="4" hidden="1">#REF!</definedName>
    <definedName name="__123Graph_X" hidden="1">#REF!</definedName>
    <definedName name="__2__123Graph_DSEPTA_1" localSheetId="0" hidden="1">#REF!</definedName>
    <definedName name="__2__123Graph_DSEPTA_1" localSheetId="1" hidden="1">#REF!</definedName>
    <definedName name="__2__123Graph_DSEPTA_1" localSheetId="4" hidden="1">#REF!</definedName>
    <definedName name="__2__123Graph_DSEPTA_1" hidden="1">#REF!</definedName>
    <definedName name="__3__123Graph_ESEPTA_1" localSheetId="0" hidden="1">#REF!</definedName>
    <definedName name="__3__123Graph_ESEPTA_1" localSheetId="1" hidden="1">#REF!</definedName>
    <definedName name="__3__123Graph_ESEPTA_1" localSheetId="4" hidden="1">#REF!</definedName>
    <definedName name="__3__123Graph_ESEPTA_1" hidden="1">#REF!</definedName>
    <definedName name="__4__123Graph_XSEPTA_1" localSheetId="0" hidden="1">#REF!</definedName>
    <definedName name="__4__123Graph_XSEPTA_1" localSheetId="1" hidden="1">#REF!</definedName>
    <definedName name="__4__123Graph_XSEPTA_1" localSheetId="4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localSheetId="1" hidden="1">#REF!</definedName>
    <definedName name="_1__123Graph_ASEPTA_1" localSheetId="4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localSheetId="1" hidden="1">#REF!</definedName>
    <definedName name="_2__123Graph_DSEPTA_1" localSheetId="4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localSheetId="1" hidden="1">#REF!</definedName>
    <definedName name="_3__123Graph_ESEPTA_1" localSheetId="4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localSheetId="1" hidden="1">#REF!</definedName>
    <definedName name="_4__123Graph_XSEPTA_1" localSheetId="4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localSheetId="1" hidden="1">'[3]Raw Data'!#REF!</definedName>
    <definedName name="_Fill" localSheetId="4" hidden="1">'[3]Raw Data'!#REF!</definedName>
    <definedName name="_Fill" hidden="1">'[3]Raw Data'!#REF!</definedName>
    <definedName name="_xlnm._FilterDatabase" localSheetId="1" hidden="1">'2. Gasto general'!$B$6:$G$101</definedName>
    <definedName name="_Key1" localSheetId="0" hidden="1">#REF!</definedName>
    <definedName name="_Key1" localSheetId="1" hidden="1">#REF!</definedName>
    <definedName name="_Key1" localSheetId="4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localSheetId="4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localSheetId="1" hidden="1">[4]기계내역서!#REF!</definedName>
    <definedName name="_Sort" localSheetId="4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localSheetId="1" hidden="1">[1]FitOutConfCentre!#REF!</definedName>
    <definedName name="AAAAAAAAAAAAAAAAA" localSheetId="4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CD" hidden="1">[2]Cash2!$K$16:$K$36</definedName>
    <definedName name="HTML_CodePage" hidden="1">1252</definedName>
    <definedName name="HTML_Control" localSheetId="1" hidden="1">{"'Appendix 3 Currency'!$A$1:$U$96"}</definedName>
    <definedName name="HTML_Control" localSheetId="4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_xlnm.Print_Titles" localSheetId="1">'2. Gasto general'!$1:$8</definedName>
    <definedName name="_xlnm.Print_Titles" localSheetId="2">'3. APUS Partidas'!$1:$5</definedName>
    <definedName name="_xlnm.Print_Titles" localSheetId="3">'4. APUS Sub Partidas'!$1:$5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0" i="7" l="1"/>
  <c r="E24" i="8"/>
  <c r="E22" i="8"/>
  <c r="E21" i="8"/>
  <c r="E19" i="8"/>
  <c r="E18" i="8"/>
  <c r="E17" i="8"/>
  <c r="E15" i="8"/>
  <c r="E14" i="8"/>
  <c r="E12" i="8"/>
  <c r="E11" i="8"/>
  <c r="D133" i="7" l="1"/>
  <c r="D129" i="7" l="1"/>
  <c r="D128" i="7"/>
  <c r="D127" i="7"/>
  <c r="D125" i="7"/>
  <c r="G120" i="7"/>
  <c r="G119" i="7" s="1"/>
  <c r="D134" i="7" s="1"/>
  <c r="G118" i="7"/>
  <c r="G117" i="7"/>
  <c r="G116" i="7"/>
  <c r="G115" i="7"/>
  <c r="G114" i="7"/>
  <c r="G113" i="7"/>
  <c r="G112" i="7"/>
  <c r="G111" i="7"/>
  <c r="D132" i="7" s="1"/>
  <c r="G110" i="7"/>
  <c r="G109" i="7"/>
  <c r="G108" i="7"/>
  <c r="G107" i="7"/>
  <c r="D131" i="7" s="1"/>
  <c r="G106" i="7"/>
  <c r="G105" i="7"/>
  <c r="G104" i="7"/>
  <c r="G103" i="7"/>
  <c r="G102" i="7"/>
  <c r="D130" i="7" s="1"/>
  <c r="G101" i="7"/>
  <c r="G100" i="7"/>
  <c r="G99" i="7"/>
  <c r="G98" i="7"/>
  <c r="G97" i="7"/>
  <c r="G96" i="7"/>
  <c r="G95" i="7"/>
  <c r="G94" i="7"/>
  <c r="G93" i="7"/>
  <c r="G92" i="7"/>
  <c r="G91" i="7"/>
  <c r="G90" i="7"/>
  <c r="G89" i="7"/>
  <c r="G88" i="7"/>
  <c r="G87" i="7"/>
  <c r="G86" i="7"/>
  <c r="G85" i="7"/>
  <c r="G84" i="7"/>
  <c r="G83" i="7"/>
  <c r="G82" i="7"/>
  <c r="G81" i="7"/>
  <c r="G80" i="7"/>
  <c r="G79" i="7"/>
  <c r="G78" i="7"/>
  <c r="G77" i="7"/>
  <c r="G76" i="7"/>
  <c r="G75" i="7"/>
  <c r="G74" i="7"/>
  <c r="G73" i="7"/>
  <c r="G72" i="7"/>
  <c r="G71" i="7"/>
  <c r="G70" i="7"/>
  <c r="D126" i="7" s="1"/>
  <c r="G69" i="7"/>
  <c r="G68" i="7"/>
  <c r="G67" i="7"/>
  <c r="G66" i="7"/>
  <c r="G65" i="7"/>
  <c r="G64" i="7"/>
  <c r="G62" i="7"/>
  <c r="G61" i="7"/>
  <c r="G60" i="7"/>
  <c r="G59" i="7"/>
  <c r="G58" i="7"/>
  <c r="G57" i="7"/>
  <c r="G56" i="7"/>
  <c r="G55" i="7"/>
  <c r="G54" i="7"/>
  <c r="G52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2" i="7"/>
  <c r="G31" i="7"/>
  <c r="G30" i="7"/>
  <c r="G29" i="7"/>
  <c r="G28" i="7"/>
  <c r="G27" i="7"/>
  <c r="G26" i="7"/>
  <c r="G24" i="7"/>
  <c r="G23" i="7"/>
  <c r="G22" i="7"/>
  <c r="G21" i="7"/>
  <c r="G20" i="7"/>
  <c r="G19" i="7"/>
  <c r="G18" i="7"/>
  <c r="G17" i="7"/>
  <c r="G16" i="7"/>
  <c r="G15" i="7"/>
  <c r="G14" i="7"/>
  <c r="G13" i="7"/>
  <c r="G11" i="7"/>
  <c r="G9" i="7"/>
  <c r="D135" i="7" l="1"/>
  <c r="H40" i="1" s="1"/>
  <c r="H42" i="1" s="1"/>
  <c r="H29" i="1"/>
  <c r="H38" i="1" l="1"/>
  <c r="H37" i="1"/>
  <c r="H36" i="1"/>
  <c r="H35" i="1" s="1"/>
  <c r="H34" i="1"/>
  <c r="H33" i="1" s="1"/>
  <c r="H32" i="1"/>
  <c r="H31" i="1"/>
  <c r="H30" i="1"/>
  <c r="H27" i="1"/>
  <c r="H26" i="1"/>
  <c r="H25" i="1"/>
  <c r="H24" i="1"/>
  <c r="H23" i="1" s="1"/>
  <c r="H22" i="1"/>
  <c r="H21" i="1"/>
  <c r="H20" i="1" s="1"/>
  <c r="H18" i="1"/>
  <c r="H16" i="1"/>
  <c r="H15" i="1"/>
  <c r="H14" i="1"/>
  <c r="H13" i="1" s="1"/>
  <c r="H12" i="1"/>
  <c r="H11" i="1"/>
  <c r="H8" i="1" s="1"/>
  <c r="H7" i="1" s="1"/>
  <c r="H10" i="1"/>
  <c r="H9" i="1"/>
  <c r="H19" i="1" l="1"/>
  <c r="H39" i="1"/>
  <c r="H41" i="1" s="1"/>
</calcChain>
</file>

<file path=xl/sharedStrings.xml><?xml version="1.0" encoding="utf-8"?>
<sst xmlns="http://schemas.openxmlformats.org/spreadsheetml/2006/main" count="1551" uniqueCount="519">
  <si>
    <t>ITEM</t>
  </si>
  <si>
    <t>DESCRIPCIÓN</t>
  </si>
  <si>
    <t>UND</t>
  </si>
  <si>
    <t>METRADOS</t>
  </si>
  <si>
    <t>P. UNITARIO
S/</t>
  </si>
  <si>
    <t>P. PARCIAL
S/</t>
  </si>
  <si>
    <t>OBRAS PROVISIONALES</t>
  </si>
  <si>
    <t>Tramite, gestión y obtención de permisos para explotación de la zona identificada como cantera</t>
  </si>
  <si>
    <t>1.1.1</t>
  </si>
  <si>
    <t>Tramite, gestión y obtención de permisos para uso y adquisición de explosivos</t>
  </si>
  <si>
    <t>Glb</t>
  </si>
  <si>
    <t>1.1.2</t>
  </si>
  <si>
    <t>Tramite, gestión y obtención de permisos para manipulación de explosivos</t>
  </si>
  <si>
    <t>1.1.3</t>
  </si>
  <si>
    <t>Tramite, gestión y obtención de permisos para almacenamiento y uso de Polvorín</t>
  </si>
  <si>
    <t>1.1.4</t>
  </si>
  <si>
    <t>Trámite, gestión y obtención de permisos para explotación de canteras</t>
  </si>
  <si>
    <t>OBRAS PRELIMINARES</t>
  </si>
  <si>
    <t>2.1.1</t>
  </si>
  <si>
    <t>Instalación de campamento, patio taller y oficinas</t>
  </si>
  <si>
    <t>2.1.2</t>
  </si>
  <si>
    <t>Movilización y desmovilización de maquinaria</t>
  </si>
  <si>
    <t>INSTALACIONES EN CANTERA</t>
  </si>
  <si>
    <t>Instalación en cantera</t>
  </si>
  <si>
    <t>3.1.1</t>
  </si>
  <si>
    <t>Construcción e implementación de polvorín</t>
  </si>
  <si>
    <t>TRABAJOS DE CANTERA</t>
  </si>
  <si>
    <t>Perforación, explotación y voladura</t>
  </si>
  <si>
    <t>4.1.1</t>
  </si>
  <si>
    <t>Habilitación de caminos de accesos a Cantera</t>
  </si>
  <si>
    <t>Km</t>
  </si>
  <si>
    <t>4.1.2</t>
  </si>
  <si>
    <t>Extracción de roca en cantera (con explosivos)</t>
  </si>
  <si>
    <t>m3</t>
  </si>
  <si>
    <t>Ensayos de materiales</t>
  </si>
  <si>
    <t>4.2.1</t>
  </si>
  <si>
    <t>Ensayos de roca (determinado por el proveedor)</t>
  </si>
  <si>
    <t>SELECCIÓN DE ROCA</t>
  </si>
  <si>
    <t>Selección y acopio de roca (acuerdo al diseño y por tipo)</t>
  </si>
  <si>
    <r>
      <rPr>
        <sz val="10"/>
        <rFont val="Arial"/>
        <family val="2"/>
      </rPr>
      <t>Transporte de material interno para acopio ≤1km (incluye carguío)</t>
    </r>
  </si>
  <si>
    <t>m3-km</t>
  </si>
  <si>
    <t>Transporte de material interno para acopio &gt;1km</t>
  </si>
  <si>
    <t>m3-Km</t>
  </si>
  <si>
    <t>ELIMINACIÓN DE ROCA (Desperdicio)</t>
  </si>
  <si>
    <t>Eliminación de material excedente &gt; 1km</t>
  </si>
  <si>
    <t>Eliminación de material excedente ≤ 1km (incluye carguío)</t>
  </si>
  <si>
    <t>Conformación de DME</t>
  </si>
  <si>
    <t>TRABAJOS DE CIERRE</t>
  </si>
  <si>
    <t>Limpieza y nivelación del terreno</t>
  </si>
  <si>
    <t>m2</t>
  </si>
  <si>
    <t>SEGURIDAD, SALUD Y MEDIO AMBIENTE</t>
  </si>
  <si>
    <t>Mitigación de impacto ambiental</t>
  </si>
  <si>
    <t>mes</t>
  </si>
  <si>
    <t>CONTROL DE TOPOGRAFÍA</t>
  </si>
  <si>
    <t>Control topográfico de los trabajos</t>
  </si>
  <si>
    <t>SUBTOTAL</t>
  </si>
  <si>
    <t>GASTOS GENERALES</t>
  </si>
  <si>
    <t>UTILIDAD</t>
  </si>
  <si>
    <t>TOTAL</t>
  </si>
  <si>
    <t>ANÁLISIS DE GASTOS GENERALES</t>
  </si>
  <si>
    <t>CANT MÁX x MES</t>
  </si>
  <si>
    <t>TOTAL 
(CANT x MES)</t>
  </si>
  <si>
    <t>COSTO  
(PEN/mes)</t>
  </si>
  <si>
    <t>IMPORTE TOTAL
PEN</t>
  </si>
  <si>
    <t>1. PROFESIONALES Y MANO DE OBRA INDIRECTA</t>
  </si>
  <si>
    <t>1.1. DIRECCION</t>
  </si>
  <si>
    <t>Residente de Obra</t>
  </si>
  <si>
    <t xml:space="preserve">1.2. SEGURIDAD Y MEDIO AMBIENTE </t>
  </si>
  <si>
    <t>Responsable de SSOMA</t>
  </si>
  <si>
    <t>Supervisor SSOMA de Cantera Congon 1</t>
  </si>
  <si>
    <t>Supervisor SSOMA de Cantera TAYCA 1</t>
  </si>
  <si>
    <t>Supervisor SSOMA de Cantera TAYCA 2</t>
  </si>
  <si>
    <t>Supervisor SSOMA de Cantera PEDREGAL CERRO</t>
  </si>
  <si>
    <t>Supervisor SSOMA de Cantera - ROCA 2</t>
  </si>
  <si>
    <t>Supervisor SSOMA de Cantera MONSALVE-2</t>
  </si>
  <si>
    <t>Relevos supervisor SSOMA</t>
  </si>
  <si>
    <t>Capacitadores / SBC</t>
  </si>
  <si>
    <t>Supervisores de medio ambiente</t>
  </si>
  <si>
    <t>Enfermero ocupacional</t>
  </si>
  <si>
    <t>1.3. OFICINA TÉCNICA Y CALIDAD</t>
  </si>
  <si>
    <t>Jefe de Oficina Técnica</t>
  </si>
  <si>
    <t>Jefe de Topografía</t>
  </si>
  <si>
    <t>Dibujante Cadista</t>
  </si>
  <si>
    <t>Ingeniero de Planeamiento y costos</t>
  </si>
  <si>
    <t>Auxiliares de costos</t>
  </si>
  <si>
    <t>Técnico de campo</t>
  </si>
  <si>
    <t xml:space="preserve">Supervisor de Control de Calidad </t>
  </si>
  <si>
    <t>1.4. APOYO A PRODUCCIÓN Y PERSONAL DE MANTENIMIENTO</t>
  </si>
  <si>
    <t>Jefe de producción</t>
  </si>
  <si>
    <t>Supervisor de Perforacion y Voladura - Cantera Congon</t>
  </si>
  <si>
    <t>Supervisor de Perforacion y Voladura - Tayca 1</t>
  </si>
  <si>
    <t>Supervisor de Perforacion y Voladura - Tayca 2</t>
  </si>
  <si>
    <t>Supervisor de Perforacion y Voladura - Pedregal - Cerro</t>
  </si>
  <si>
    <t>Supervisor de Perforacion y Voladura- Roca 2</t>
  </si>
  <si>
    <t>Supervisores de Perforacion yVoladura - Monsalve 2</t>
  </si>
  <si>
    <t>Supervisor de Movimiento de Tierras - Cantera Congon</t>
  </si>
  <si>
    <t>Supervisor de Movimiento de Tierras - Tayca 1</t>
  </si>
  <si>
    <t>Supervisor de Movimiento de Tierras - Tayca 2</t>
  </si>
  <si>
    <t>Supervisor de Movimiento de Tierras - Pedregal - Cerro</t>
  </si>
  <si>
    <t>Supervisor de Movimiento de Tierras - Roca 2</t>
  </si>
  <si>
    <t>Supervisores de Movimiento de Tierras - Monsalve 2</t>
  </si>
  <si>
    <t>Relevo de Supervisores de Perforacion y Voladura</t>
  </si>
  <si>
    <t>Relevo de Supervisores de Movimiento de Tierras</t>
  </si>
  <si>
    <t>Jefe de Equipos</t>
  </si>
  <si>
    <t>Tecnico Mecanico de perforadoras</t>
  </si>
  <si>
    <t>1.5. GESTIÓN SOCIAL</t>
  </si>
  <si>
    <t>Asistente en asuntos sociales</t>
  </si>
  <si>
    <t>1.6. ADMINISTRACIÓN</t>
  </si>
  <si>
    <t>Administrador de Obra</t>
  </si>
  <si>
    <t>Comprador</t>
  </si>
  <si>
    <t>Jefe de Recursos Humanos</t>
  </si>
  <si>
    <t>Asistente de RRHH</t>
  </si>
  <si>
    <t>Jefe de Servicios Generales</t>
  </si>
  <si>
    <t>Asistente administrativo</t>
  </si>
  <si>
    <t>Mantenimiento y Limpieza</t>
  </si>
  <si>
    <t>Encargado/Resp de Almacén</t>
  </si>
  <si>
    <t>Auxiliar de Almacén</t>
  </si>
  <si>
    <t>1.7. APOYO GENERAL A LA OBRA</t>
  </si>
  <si>
    <t>Tareadores</t>
  </si>
  <si>
    <t>Vigilancia</t>
  </si>
  <si>
    <t>Vigilancia Polvorin (Resguardo policial)</t>
  </si>
  <si>
    <t>Choferes de Camionetas</t>
  </si>
  <si>
    <t>Choferes Camion Carga, Camabaja, Cisternas, Camion Lubricador</t>
  </si>
  <si>
    <t>Choferes de Minivan, Coaster y Bus</t>
  </si>
  <si>
    <t>2. REQUERIMIENTOS PERSONAL</t>
  </si>
  <si>
    <t>Exámenes médicos personal indirecto</t>
  </si>
  <si>
    <t>Fotocheck - GG</t>
  </si>
  <si>
    <t>Charlas de inducción GG</t>
  </si>
  <si>
    <t>EPP personal directo</t>
  </si>
  <si>
    <t>EPP personal indirecto</t>
  </si>
  <si>
    <t>3. TRANSPORTE DE PERSONAL</t>
  </si>
  <si>
    <t># Pasajeros GG (Lima - Obra-Lima)</t>
  </si>
  <si>
    <t># Pasajeros MOC (Lima - Obra - Lima)</t>
  </si>
  <si>
    <t>Custer de 24 pasajeros GG</t>
  </si>
  <si>
    <t>4. ALOJAMIENTO Y ALIMENTACIÓN</t>
  </si>
  <si>
    <r>
      <rPr>
        <b/>
        <sz val="10"/>
        <rFont val="Arial Narrow"/>
        <family val="2"/>
      </rPr>
      <t>MOC</t>
    </r>
    <r>
      <rPr>
        <sz val="10"/>
        <rFont val="Arial Narrow"/>
        <family val="2"/>
      </rPr>
      <t xml:space="preserve"> (desayuno+almuerzo+cena+alojamiento+lavanderia)</t>
    </r>
  </si>
  <si>
    <r>
      <rPr>
        <b/>
        <sz val="10"/>
        <rFont val="Arial Narrow"/>
        <family val="2"/>
      </rPr>
      <t>MOC</t>
    </r>
    <r>
      <rPr>
        <sz val="10"/>
        <rFont val="Arial Narrow"/>
        <family val="2"/>
      </rPr>
      <t xml:space="preserve"> (desayuno+almuerzo+cena)</t>
    </r>
  </si>
  <si>
    <r>
      <rPr>
        <b/>
        <sz val="10"/>
        <rFont val="Arial Narrow"/>
        <family val="2"/>
      </rPr>
      <t>MONC</t>
    </r>
    <r>
      <rPr>
        <sz val="10"/>
        <rFont val="Arial Narrow"/>
        <family val="2"/>
      </rPr>
      <t xml:space="preserve"> (desayuno+almuerzo+cena)</t>
    </r>
  </si>
  <si>
    <t xml:space="preserve">Personal indirecto (desayuno+almuerzo+cena+alojamiento+lavanderia) </t>
  </si>
  <si>
    <t xml:space="preserve">Personal indirecto (desayuno+almuerzo+cena) </t>
  </si>
  <si>
    <t xml:space="preserve">5. OPERACIÓN DE INSTALACIONES </t>
  </si>
  <si>
    <t>Telefonía móvil</t>
  </si>
  <si>
    <t>Equipos de Computo</t>
  </si>
  <si>
    <t>Impresoras y Ploter (1 impresora + 1 ploter)</t>
  </si>
  <si>
    <t>Agua en Botellas GG</t>
  </si>
  <si>
    <t>Mensajeria, Encomiendas y otros</t>
  </si>
  <si>
    <t>Licencias software</t>
  </si>
  <si>
    <t>Equipo de comunicación Radio Troncalizado</t>
  </si>
  <si>
    <t>Emisoras en vehículos</t>
  </si>
  <si>
    <t>Equipamiento de taller</t>
  </si>
  <si>
    <t>6. MAQUINARIA Y EQUIPOS INDIRECTOS</t>
  </si>
  <si>
    <t>Camioneta 4 x 4 Cabina doble Ruta corta</t>
  </si>
  <si>
    <t>Ambulancia</t>
  </si>
  <si>
    <t>Cama Baja + Tracto remolcador</t>
  </si>
  <si>
    <t>Combustible</t>
  </si>
  <si>
    <t>7. INSTALACIONES Y SERVICIOS</t>
  </si>
  <si>
    <t>Baños químicos (alquiler, limpieza y mantenimiento)</t>
  </si>
  <si>
    <t>Lavamanos</t>
  </si>
  <si>
    <t>Retiro, acondicionamiento, transporte y disposición final de materiales no peligrosos</t>
  </si>
  <si>
    <t>Tratamiento de residuos</t>
  </si>
  <si>
    <t>Casetas vigías</t>
  </si>
  <si>
    <t>8. EQUIPOS AUXILIARES</t>
  </si>
  <si>
    <t>Equipos prevención Fatiga y Somnolecia</t>
  </si>
  <si>
    <t>9. GASTOS VARIOS</t>
  </si>
  <si>
    <t>Utiles de Oficina</t>
  </si>
  <si>
    <t>Gastos de administración</t>
  </si>
  <si>
    <t xml:space="preserve">Medicinas // Atenciones médicas </t>
  </si>
  <si>
    <t>Articulos de Limpieza</t>
  </si>
  <si>
    <t>Materiales de Seguridad coelctiva</t>
  </si>
  <si>
    <t>10. COSTES COVID</t>
  </si>
  <si>
    <t>Costes Covid</t>
  </si>
  <si>
    <t>RESUMEN DE GASTOS GENERALES</t>
  </si>
  <si>
    <t>SUBCAPÍTULO</t>
  </si>
  <si>
    <t>IMPORTE
S/</t>
  </si>
  <si>
    <t>1. Profesionales y Mano de Obra Indirecta</t>
  </si>
  <si>
    <t>2. Requerimientos de Personal</t>
  </si>
  <si>
    <t>3. Transporte de Personal</t>
  </si>
  <si>
    <t>4. Alojamiento y alimentación</t>
  </si>
  <si>
    <t>5. Operación de Instalaciones</t>
  </si>
  <si>
    <t>6. Maquinaria y Equipos Indirectos</t>
  </si>
  <si>
    <t>7. Instalaciones y Servicio</t>
  </si>
  <si>
    <t>8. Equipos Auxiliares</t>
  </si>
  <si>
    <t>9. Gastos Varios</t>
  </si>
  <si>
    <t>10. Costes Covid</t>
  </si>
  <si>
    <t xml:space="preserve">    PROYECTO: "PAQUETE 4: SOLUCIONES INTEGRALES DE LOS RÍOS CASMA Y HUARMEY"</t>
  </si>
  <si>
    <t xml:space="preserve">    CUENCA: HUARMEY</t>
  </si>
  <si>
    <t>APUS PARTIDAS</t>
  </si>
  <si>
    <t>Partida</t>
  </si>
  <si>
    <t>Rendimiento</t>
  </si>
  <si>
    <t>Glb/DIA</t>
  </si>
  <si>
    <t>MO.</t>
  </si>
  <si>
    <t>EQ.</t>
  </si>
  <si>
    <t>Costo unitario directo por : Glb</t>
  </si>
  <si>
    <t>Código</t>
  </si>
  <si>
    <t>Descripción Recurso</t>
  </si>
  <si>
    <t>Unidad</t>
  </si>
  <si>
    <t>Cuadrilla</t>
  </si>
  <si>
    <t>Cantidad</t>
  </si>
  <si>
    <t>Precio S/.</t>
  </si>
  <si>
    <t>Parcial S/.</t>
  </si>
  <si>
    <t>Subcontratos</t>
  </si>
  <si>
    <t>0423230002</t>
  </si>
  <si>
    <t>glb</t>
  </si>
  <si>
    <t>0423230003</t>
  </si>
  <si>
    <t>0423230004</t>
  </si>
  <si>
    <t>0423230005</t>
  </si>
  <si>
    <t>Materiales</t>
  </si>
  <si>
    <t>0259010011</t>
  </si>
  <si>
    <t>ALMACEN PROVISIONAL</t>
  </si>
  <si>
    <t>0259010014</t>
  </si>
  <si>
    <t>BAÑOS QUÍMICOS</t>
  </si>
  <si>
    <t>0259010023</t>
  </si>
  <si>
    <t>TALLER MECANICO</t>
  </si>
  <si>
    <t>0290230262</t>
  </si>
  <si>
    <t>Mobiliario - Oficinas</t>
  </si>
  <si>
    <t>02902400010061</t>
  </si>
  <si>
    <t>CARPA COMEDOR (CAMPO)</t>
  </si>
  <si>
    <t>02902400010074</t>
  </si>
  <si>
    <t>CONTENEDOR DE OFICINAS</t>
  </si>
  <si>
    <t>02902400010083</t>
  </si>
  <si>
    <t>CONTENEDOR DE OFICINAS (SALA DE REUNIONES)</t>
  </si>
  <si>
    <t>Equipos</t>
  </si>
  <si>
    <t>010329110338</t>
  </si>
  <si>
    <t>GRUPO ELECTRÓGENO 140 HP 90 KW</t>
  </si>
  <si>
    <t>hm</t>
  </si>
  <si>
    <t>0402010021</t>
  </si>
  <si>
    <t>SC MONTAJE DE OFICINAS Y CONTENEDORES</t>
  </si>
  <si>
    <t>0402010046</t>
  </si>
  <si>
    <t>SC DESMONTAJE DE OFICINAS Y CONTENEDORES</t>
  </si>
  <si>
    <t>0417010023</t>
  </si>
  <si>
    <t>SERVICIO DE INTERNET</t>
  </si>
  <si>
    <t>0417010035</t>
  </si>
  <si>
    <t>SERVICIO DE TELEFONIA</t>
  </si>
  <si>
    <t>04230600010039</t>
  </si>
  <si>
    <t>ALQUILER DE OFICINA ADMINISTRATIVA EN OBRA</t>
  </si>
  <si>
    <t>Subpartidas</t>
  </si>
  <si>
    <t>0117040103A4</t>
  </si>
  <si>
    <t>CERCO TEMPORAL DE OBRA</t>
  </si>
  <si>
    <t>m</t>
  </si>
  <si>
    <t>0424010001</t>
  </si>
  <si>
    <t>SC MOVILIZACIÓN DE EQUIPOS</t>
  </si>
  <si>
    <t>04240100010003</t>
  </si>
  <si>
    <t>SC DESMOVILIZACIÓN DE EQUIPOS</t>
  </si>
  <si>
    <t>0293010026</t>
  </si>
  <si>
    <t>CASETA DE CONTROL</t>
  </si>
  <si>
    <t>0301350026</t>
  </si>
  <si>
    <t>Polvorin de Explosivos 9.26m x 9.26m Cap. 35.8 Tn</t>
  </si>
  <si>
    <t>und</t>
  </si>
  <si>
    <t>0411170002</t>
  </si>
  <si>
    <t>Cerco metalico</t>
  </si>
  <si>
    <t>0411190056</t>
  </si>
  <si>
    <t>Falso piso metalico para polvorin de explosivos</t>
  </si>
  <si>
    <t>0416010388</t>
  </si>
  <si>
    <t>Pararrayo tipo franklin con pozo a tierra</t>
  </si>
  <si>
    <t>0423180002</t>
  </si>
  <si>
    <t>Alquiler de polvorin</t>
  </si>
  <si>
    <t>0424010160</t>
  </si>
  <si>
    <t>SC MOVILIZACIÓN DE CONTENEDOR PARA POLVORIN</t>
  </si>
  <si>
    <t>vje</t>
  </si>
  <si>
    <t>0424010161</t>
  </si>
  <si>
    <t>SC DESMOVILIZACIÓN DE CONTENEDOR PARA POLVORIN</t>
  </si>
  <si>
    <t>Km/DIA</t>
  </si>
  <si>
    <t>Costo unitario directo por : Km</t>
  </si>
  <si>
    <t>Mano de Obra</t>
  </si>
  <si>
    <t>0101010002</t>
  </si>
  <si>
    <t>CAPATAZ</t>
  </si>
  <si>
    <t>hh</t>
  </si>
  <si>
    <t>01010100050001</t>
  </si>
  <si>
    <t>PEÓN - VIGIA</t>
  </si>
  <si>
    <t>011101010133</t>
  </si>
  <si>
    <t>CAMION VOLQUETE 22M3 - ROQUERO</t>
  </si>
  <si>
    <t>011101010223</t>
  </si>
  <si>
    <t>EXCAVADORA CAT 336</t>
  </si>
  <si>
    <t>011101010401</t>
  </si>
  <si>
    <t>TRACTOR SOBRE ORUGAS CAT D6D</t>
  </si>
  <si>
    <t>011101010507</t>
  </si>
  <si>
    <t>MOTONIVELADORA 140K</t>
  </si>
  <si>
    <t>011101010721</t>
  </si>
  <si>
    <t>RODILLO LISO VIBRATORIO AUTOPROPULSADO 101-135 HP 10-12TON</t>
  </si>
  <si>
    <t>011101011004</t>
  </si>
  <si>
    <t>CAMION CISTERNA 5,000GLN</t>
  </si>
  <si>
    <t>0301010006</t>
  </si>
  <si>
    <t>HERRAMIENTAS MANUALES</t>
  </si>
  <si>
    <t>%mo</t>
  </si>
  <si>
    <t>m3/DIA</t>
  </si>
  <si>
    <t>Costo unitario directo por : m3</t>
  </si>
  <si>
    <t>010303030110</t>
  </si>
  <si>
    <t>EXTRACCION DE ROCA EN CANTERA (CON EXPLOSIVOS, RDTO 60%)</t>
  </si>
  <si>
    <t>0423100024</t>
  </si>
  <si>
    <t>Ensayo de Granulometría por tamizado ASTM D 422</t>
  </si>
  <si>
    <t>0423100025</t>
  </si>
  <si>
    <t>Ensayo de Abrasión Los Ángeles ASTM C 131</t>
  </si>
  <si>
    <t>010303030108</t>
  </si>
  <si>
    <t>REMOCION Y SELECCION DE ROCA</t>
  </si>
  <si>
    <t>010303060504</t>
  </si>
  <si>
    <t>ACOPIO DE ROCA</t>
  </si>
  <si>
    <t>m3-km/DIA</t>
  </si>
  <si>
    <t>Costo unitario directo por : m3-km</t>
  </si>
  <si>
    <t>010303060366</t>
  </si>
  <si>
    <t>CARGUIO DE ROCA</t>
  </si>
  <si>
    <t>m3-Km/DIA</t>
  </si>
  <si>
    <t>Costo unitario directo por : m3-Km</t>
  </si>
  <si>
    <t>0103460102d5</t>
  </si>
  <si>
    <t>Carguio de material excedente</t>
  </si>
  <si>
    <t>010324031552</t>
  </si>
  <si>
    <t>LUMINARIA</t>
  </si>
  <si>
    <t>m2/DIA</t>
  </si>
  <si>
    <t>Costo unitario directo por : m2</t>
  </si>
  <si>
    <t>0101010004</t>
  </si>
  <si>
    <t>OFICIAL</t>
  </si>
  <si>
    <t>0101010005</t>
  </si>
  <si>
    <t>PEON</t>
  </si>
  <si>
    <t>010102020108</t>
  </si>
  <si>
    <t>AGUA PARA OBRA</t>
  </si>
  <si>
    <t>mes/DIA</t>
  </si>
  <si>
    <t>Costo unitario directo por : mes</t>
  </si>
  <si>
    <t>0101030000</t>
  </si>
  <si>
    <t>TOPOGRAFO</t>
  </si>
  <si>
    <t>02040300010001</t>
  </si>
  <si>
    <t>ACERO CORRUGADO fy = 4200 kg/cm2 GRADO 60 DE 3/8" X 9 m</t>
  </si>
  <si>
    <t>var</t>
  </si>
  <si>
    <t>0213010001</t>
  </si>
  <si>
    <t>CEMENTO PORTLAND TIPO I (42.5 kg)</t>
  </si>
  <si>
    <t>bol</t>
  </si>
  <si>
    <t>0213030006</t>
  </si>
  <si>
    <t>YESO BOLSA 20 KG</t>
  </si>
  <si>
    <t>0231040001</t>
  </si>
  <si>
    <t>ESTACAS DE MADERA</t>
  </si>
  <si>
    <t>0240020001</t>
  </si>
  <si>
    <t>PINTURA ESMALTE</t>
  </si>
  <si>
    <t>gal</t>
  </si>
  <si>
    <t>0301000158</t>
  </si>
  <si>
    <t>GPS</t>
  </si>
  <si>
    <t>0201030001</t>
  </si>
  <si>
    <t>GASOLINA</t>
  </si>
  <si>
    <t>0207030001</t>
  </si>
  <si>
    <t>HORMIGON</t>
  </si>
  <si>
    <t>0301290003</t>
  </si>
  <si>
    <t>MEZCLADORA DE CONCRETO</t>
  </si>
  <si>
    <t>0301140025</t>
  </si>
  <si>
    <t>MARTILLO HIDRAULICO P/EXCAVADORA</t>
  </si>
  <si>
    <t>0101010137</t>
  </si>
  <si>
    <t>MANIPULADOR DE EXPLOSIVOS</t>
  </si>
  <si>
    <t>0101030025</t>
  </si>
  <si>
    <t>AYUDANTE DE PERFORACION</t>
  </si>
  <si>
    <t>0101030026</t>
  </si>
  <si>
    <t>AYUDANTE DE VOLADURA</t>
  </si>
  <si>
    <t>0102010023</t>
  </si>
  <si>
    <t>ENCARGADO DE VOLADURA</t>
  </si>
  <si>
    <t>0231040012</t>
  </si>
  <si>
    <t>CANCAMOS</t>
  </si>
  <si>
    <t>02450100010025</t>
  </si>
  <si>
    <t>SHANK</t>
  </si>
  <si>
    <t>pza</t>
  </si>
  <si>
    <t>02450100010026</t>
  </si>
  <si>
    <t>BROCA DE PERFORACION</t>
  </si>
  <si>
    <t>0246060008</t>
  </si>
  <si>
    <t>BARRA DE PERFORACION</t>
  </si>
  <si>
    <t>0255100004</t>
  </si>
  <si>
    <t>ANFO</t>
  </si>
  <si>
    <t>kg</t>
  </si>
  <si>
    <t>0255100041</t>
  </si>
  <si>
    <t>EMULSION 2"x12"</t>
  </si>
  <si>
    <t>0255100044</t>
  </si>
  <si>
    <t>LINEA SILENCIOSA</t>
  </si>
  <si>
    <t>0255100046</t>
  </si>
  <si>
    <t>EMULSION 1"x8"</t>
  </si>
  <si>
    <t>0255120006</t>
  </si>
  <si>
    <t>CORDON DETONANTE 5p</t>
  </si>
  <si>
    <t>0255120008</t>
  </si>
  <si>
    <t>RETARDO FANEL</t>
  </si>
  <si>
    <t>0255120009</t>
  </si>
  <si>
    <t>RETARDO BIDIRECCIONAL</t>
  </si>
  <si>
    <t>02671100060015</t>
  </si>
  <si>
    <t>SACOS</t>
  </si>
  <si>
    <t>02760200510033</t>
  </si>
  <si>
    <t>TRASLADO DE EXPLOSIVOS + CUSTODIA</t>
  </si>
  <si>
    <t>est</t>
  </si>
  <si>
    <t>02760200510034</t>
  </si>
  <si>
    <t>TRASLADO DE POLVORIN TEMPORAL</t>
  </si>
  <si>
    <t>02901300010017</t>
  </si>
  <si>
    <t>CONSUMIBLES MECANICOS</t>
  </si>
  <si>
    <t>010324020176</t>
  </si>
  <si>
    <t>ROCK DRILL 2.5"-4"</t>
  </si>
  <si>
    <t>hm/DIA</t>
  </si>
  <si>
    <t>Costo unitario directo por : hm</t>
  </si>
  <si>
    <t>0101010032</t>
  </si>
  <si>
    <t>OPERADOR DE PERFORADORA HIDRAULICA</t>
  </si>
  <si>
    <t>0201040001</t>
  </si>
  <si>
    <t>PETROLEO D-2</t>
  </si>
  <si>
    <t>03010900030002</t>
  </si>
  <si>
    <t>0301090002</t>
  </si>
  <si>
    <t>LUMINARIA TORRE - 4 PANTALLAS OBRA</t>
  </si>
  <si>
    <t>03012500010014</t>
  </si>
  <si>
    <t>GRUPO ELECTROGENO 140 HP 90 KW.</t>
  </si>
  <si>
    <t>01010100060002</t>
  </si>
  <si>
    <t>OPERADOR DE EQUIPO LIVIANO</t>
  </si>
  <si>
    <t>03012200040041</t>
  </si>
  <si>
    <t>CAMIÓN VOLQUETE PARA ROCA 8x4 22M3</t>
  </si>
  <si>
    <t>01010100060001</t>
  </si>
  <si>
    <t>OPERADOR DE EQUIPO PESADO</t>
  </si>
  <si>
    <t>0301170008</t>
  </si>
  <si>
    <t>03011800020003</t>
  </si>
  <si>
    <t>TRACTOR SOBRE ORUGAS CAT D6T</t>
  </si>
  <si>
    <t>0301200004</t>
  </si>
  <si>
    <t>03011000060011</t>
  </si>
  <si>
    <t>RODILLO LISO VIBRATORIO AUTOPROPULSADO 101-135 HP 10-12  ton</t>
  </si>
  <si>
    <t>03012200050005</t>
  </si>
  <si>
    <t>CAMIÓN CISTERNA (5000 GLNS.)</t>
  </si>
  <si>
    <t>m/DIA</t>
  </si>
  <si>
    <t>Costo unitario directo por : m</t>
  </si>
  <si>
    <t>0210030016</t>
  </si>
  <si>
    <t>MALLA RASCHEL</t>
  </si>
  <si>
    <t>02630100010003</t>
  </si>
  <si>
    <t>POSTE DE MADERA H=2.00 m</t>
  </si>
  <si>
    <t>010105010106</t>
  </si>
  <si>
    <t>CONCRETO CIMIENTOS MEZCLA 1:10 CEMENTO-HORMIGON</t>
  </si>
  <si>
    <t>09.01</t>
  </si>
  <si>
    <t>pto</t>
  </si>
  <si>
    <t>MONITOREO DE CALIDAD DE SUELO</t>
  </si>
  <si>
    <t>0427050016</t>
  </si>
  <si>
    <t>MONITOREO DE CALIDAD DE RUIDO</t>
  </si>
  <si>
    <t>0427050015</t>
  </si>
  <si>
    <t>MONITOREO DE CALIDAD DE AIRE</t>
  </si>
  <si>
    <t>0427050014</t>
  </si>
  <si>
    <t>MONITOREO DE CALIDAD DE AGUA SUPERFICIAL</t>
  </si>
  <si>
    <t>0427050013</t>
  </si>
  <si>
    <t>0427010014</t>
  </si>
  <si>
    <t>0427010013</t>
  </si>
  <si>
    <t>08.01</t>
  </si>
  <si>
    <t>07.01</t>
  </si>
  <si>
    <t>06.03</t>
  </si>
  <si>
    <t>Eliminación de material excedente &lt;= 1km (incluye carguío)</t>
  </si>
  <si>
    <t>06.02</t>
  </si>
  <si>
    <t>06.01</t>
  </si>
  <si>
    <t>05.03</t>
  </si>
  <si>
    <t>Transporte de material interno para acopio &lt;=1km (incluye carguío)</t>
  </si>
  <si>
    <t>05.02</t>
  </si>
  <si>
    <t>05.01</t>
  </si>
  <si>
    <t>Transporte de muestra</t>
  </si>
  <si>
    <t>0423100026</t>
  </si>
  <si>
    <t>04.02.01</t>
  </si>
  <si>
    <t>04.01.02</t>
  </si>
  <si>
    <t>MATERIAL DE LASTRE</t>
  </si>
  <si>
    <t>010325020206</t>
  </si>
  <si>
    <t>04.01.01</t>
  </si>
  <si>
    <t>Contenedor de 40 Pies, 2.4m x 12.0m Cap. 7.2 Tn</t>
  </si>
  <si>
    <t>0301350028</t>
  </si>
  <si>
    <t>03.01.01</t>
  </si>
  <si>
    <t>02.02</t>
  </si>
  <si>
    <t>GRUPO ELECTROGENO 50 KW</t>
  </si>
  <si>
    <t>011102010605</t>
  </si>
  <si>
    <t>02.01</t>
  </si>
  <si>
    <t>01.01.04</t>
  </si>
  <si>
    <t>01.01.03</t>
  </si>
  <si>
    <t>01.01.02</t>
  </si>
  <si>
    <t>01.01.01</t>
  </si>
  <si>
    <t>APUS SUB PARTIDAS</t>
  </si>
  <si>
    <t>Habilitación de frentes de trabajo</t>
  </si>
  <si>
    <t>0101010007</t>
  </si>
  <si>
    <t>OPERARIO PERFORISTA</t>
  </si>
  <si>
    <t>02450200010012</t>
  </si>
  <si>
    <t>BARRENO DE PERFORACION DIFERENTES MEDIDA</t>
  </si>
  <si>
    <t>0292010031</t>
  </si>
  <si>
    <t>MATERIALES VARIOS</t>
  </si>
  <si>
    <t>%eq</t>
  </si>
  <si>
    <t>010329100254</t>
  </si>
  <si>
    <t>COMPRESORA NEUMATICA 93 HP 335-375 PCM</t>
  </si>
  <si>
    <t>0301140005</t>
  </si>
  <si>
    <t>MARTILLO NEUMATICO (para compresora)</t>
  </si>
  <si>
    <t>02760200510035</t>
  </si>
  <si>
    <t>TRASLADO INTERNO DE EXPLOSIVOS</t>
  </si>
  <si>
    <t>010301100139</t>
  </si>
  <si>
    <t>0207040075</t>
  </si>
  <si>
    <t>MATERIAL DE LASTRADO</t>
  </si>
  <si>
    <t>010341050290</t>
  </si>
  <si>
    <t>Transporte &lt; 1 km agregado</t>
  </si>
  <si>
    <t>010341050292</t>
  </si>
  <si>
    <t>Transporte &gt; 1 km agregado</t>
  </si>
  <si>
    <t>03011400060005</t>
  </si>
  <si>
    <t>COMPRESORA NEUMATICA 335-375 PCM, 93 HP</t>
  </si>
  <si>
    <t>011101010101</t>
  </si>
  <si>
    <t>CAMION VOLQUETE 15M3</t>
  </si>
  <si>
    <t>03012200040001</t>
  </si>
  <si>
    <t>CAMIÓN VOLQUETE DE 15 m3</t>
  </si>
  <si>
    <t>03012500010010</t>
  </si>
  <si>
    <t>GRUPO ELECTROGENO DE 50 KW.</t>
  </si>
  <si>
    <t xml:space="preserve">                                                                   PROYECTO: "PAQUETE 4: SOLUCIONES INTEGRALES DE LOS RÍOS CASMA Y HUARMEY"</t>
  </si>
  <si>
    <t xml:space="preserve">                                                                   CUENCA: HUARMEY</t>
  </si>
  <si>
    <t>Medico ocupacional</t>
  </si>
  <si>
    <t>Exámenes médicos personal directo MOC</t>
  </si>
  <si>
    <t>Exámenes médicos personal directo MONC</t>
  </si>
  <si>
    <t>Fotocheck - CD</t>
  </si>
  <si>
    <t>Charlas de inducción CD</t>
  </si>
  <si>
    <t>Custer de 24 pasajeros CD</t>
  </si>
  <si>
    <t>Agua en Botellas CD</t>
  </si>
  <si>
    <t xml:space="preserve">                                                            PROYECTO: "PAQUETE 4: SOLUCIONES INTEGRALES DE LOS RÍOS CASMA Y HUARMEY"</t>
  </si>
  <si>
    <t xml:space="preserve">                                                            CUENCA: HUARMEY</t>
  </si>
  <si>
    <t>P.U.
S/</t>
  </si>
  <si>
    <t>IMPORTE TOTAL S/</t>
  </si>
  <si>
    <t>COMENTARIOS</t>
  </si>
  <si>
    <t>COSTOS COVID</t>
  </si>
  <si>
    <t>1. Implementación de nuevos EPPs y gastos medicos</t>
  </si>
  <si>
    <t>Material prevención COVID para protección del personal-Directo</t>
  </si>
  <si>
    <t>Mascarillas Tipo KN95</t>
  </si>
  <si>
    <t>mascarillas cada 5 dias</t>
  </si>
  <si>
    <t>Alcohol en Gel 330 ml</t>
  </si>
  <si>
    <t>4 envases de 330ml por personal x mes</t>
  </si>
  <si>
    <t>Material prevención COVID para protección del personal-Indirecto</t>
  </si>
  <si>
    <t>mascarillas cada 6 dias</t>
  </si>
  <si>
    <t>Material prevención COVID proteccion colectiva</t>
  </si>
  <si>
    <t>Termometro</t>
  </si>
  <si>
    <t>Pulsimetro</t>
  </si>
  <si>
    <t xml:space="preserve">Paramedico, médico asistencial </t>
  </si>
  <si>
    <t>Limpieza y Desinfección</t>
  </si>
  <si>
    <t>Materiales e Implementos de Limpieza y desinfeccion de buses (# de buses y camionetas)</t>
  </si>
  <si>
    <t>Manteriales e Implementos de Limpieza y desinfeccion de oficinas</t>
  </si>
  <si>
    <t>SUBTOTAL PRESUPUESTO COVID</t>
  </si>
  <si>
    <t>Nota: este costo es para los primeros 07 meses de ejecución del proyecto.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</si>
</sst>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_ ;[Red]\-#,##0\ "/>
    <numFmt numFmtId="166" formatCode="#,##0.00_ ;[Red]\-#,##0.00\ "/>
    <numFmt numFmtId="167" formatCode="#,##0.0000"/>
  </numFmts>
  <fonts count="37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6.3"/>
      <color indexed="8"/>
      <name val="Arial Narrow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0"/>
      <color theme="1"/>
      <name val="Arial"/>
      <family val="2"/>
    </font>
    <font>
      <b/>
      <sz val="16"/>
      <name val="Arial Black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b/>
      <sz val="11"/>
      <color theme="3"/>
      <name val="Arial Narrow"/>
      <family val="2"/>
    </font>
    <font>
      <sz val="10"/>
      <color rgb="FF0070C0"/>
      <name val="Arial Narrow"/>
      <family val="2"/>
    </font>
    <font>
      <b/>
      <sz val="10"/>
      <color theme="3"/>
      <name val="Arial Narrow"/>
      <family val="2"/>
    </font>
    <font>
      <sz val="10"/>
      <color theme="4"/>
      <name val="Arial Narrow"/>
      <family val="2"/>
    </font>
    <font>
      <b/>
      <sz val="10"/>
      <color rgb="FF0070C0"/>
      <name val="Arial Narrow"/>
      <family val="2"/>
    </font>
    <font>
      <sz val="10"/>
      <color rgb="FFFF0000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10"/>
      <color indexed="8"/>
      <name val="Arial"/>
      <family val="2"/>
    </font>
    <font>
      <sz val="10"/>
      <color indexed="8"/>
      <name val="ARIAL"/>
      <charset val="1"/>
    </font>
    <font>
      <b/>
      <sz val="8"/>
      <color indexed="8"/>
      <name val="Arial Narrow"/>
      <charset val="1"/>
    </font>
    <font>
      <sz val="8"/>
      <color indexed="8"/>
      <name val="Arial Narrow"/>
      <charset val="1"/>
    </font>
    <font>
      <b/>
      <sz val="8"/>
      <color indexed="8"/>
      <name val="ARIAL"/>
      <charset val="1"/>
    </font>
    <font>
      <sz val="10"/>
      <name val="Arial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b/>
      <sz val="11"/>
      <name val="Arial"/>
      <family val="2"/>
    </font>
    <font>
      <b/>
      <sz val="1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BEBEBE"/>
        <bgColor indexed="64"/>
      </patternFill>
    </fill>
    <fill>
      <patternFill patternType="solid">
        <fgColor rgb="FFD9D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6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0">
      <alignment vertical="top"/>
    </xf>
    <xf numFmtId="0" fontId="8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>
      <alignment vertical="top"/>
    </xf>
    <xf numFmtId="0" fontId="28" fillId="0" borderId="0">
      <alignment vertical="top"/>
    </xf>
    <xf numFmtId="0" fontId="32" fillId="0" borderId="0"/>
    <xf numFmtId="0" fontId="1" fillId="0" borderId="0"/>
    <xf numFmtId="39" fontId="1" fillId="0" borderId="0" applyFont="0" applyFill="0" applyBorder="0" applyAlignment="0" applyProtection="0"/>
  </cellStyleXfs>
  <cellXfs count="180">
    <xf numFmtId="0" fontId="0" fillId="0" borderId="0" xfId="0"/>
    <xf numFmtId="0" fontId="3" fillId="0" borderId="0" xfId="2" applyFont="1" applyAlignment="1">
      <alignment horizontal="left" vertical="top" readingOrder="1"/>
    </xf>
    <xf numFmtId="0" fontId="4" fillId="0" borderId="0" xfId="2" applyFont="1" applyAlignment="1">
      <alignment horizontal="left" vertical="top" wrapText="1" readingOrder="1"/>
    </xf>
    <xf numFmtId="4" fontId="0" fillId="0" borderId="0" xfId="0" applyNumberFormat="1"/>
    <xf numFmtId="0" fontId="5" fillId="0" borderId="0" xfId="0" applyFont="1" applyAlignment="1">
      <alignment horizontal="left" indent="12"/>
    </xf>
    <xf numFmtId="0" fontId="0" fillId="0" borderId="0" xfId="0" applyAlignment="1">
      <alignment horizontal="center"/>
    </xf>
    <xf numFmtId="4" fontId="6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0" fontId="6" fillId="3" borderId="3" xfId="3" applyFont="1" applyFill="1" applyBorder="1" applyAlignment="1">
      <alignment horizontal="left" vertical="top"/>
    </xf>
    <xf numFmtId="0" fontId="10" fillId="3" borderId="3" xfId="3" applyFont="1" applyFill="1" applyBorder="1" applyAlignment="1">
      <alignment horizontal="left" vertical="top"/>
    </xf>
    <xf numFmtId="4" fontId="10" fillId="3" borderId="3" xfId="3" applyNumberFormat="1" applyFont="1" applyFill="1" applyBorder="1" applyAlignment="1">
      <alignment horizontal="right" vertical="top"/>
    </xf>
    <xf numFmtId="0" fontId="1" fillId="0" borderId="3" xfId="3" applyFont="1" applyFill="1" applyBorder="1" applyAlignment="1">
      <alignment horizontal="left" vertical="top"/>
    </xf>
    <xf numFmtId="0" fontId="1" fillId="0" borderId="3" xfId="3" applyFont="1" applyFill="1" applyBorder="1" applyAlignment="1">
      <alignment horizontal="center" vertical="top"/>
    </xf>
    <xf numFmtId="4" fontId="10" fillId="0" borderId="3" xfId="3" applyNumberFormat="1" applyFont="1" applyFill="1" applyBorder="1" applyAlignment="1">
      <alignment horizontal="right" vertical="top"/>
    </xf>
    <xf numFmtId="0" fontId="1" fillId="0" borderId="4" xfId="3" applyFont="1" applyFill="1" applyBorder="1" applyAlignment="1">
      <alignment horizontal="left" vertical="top"/>
    </xf>
    <xf numFmtId="0" fontId="1" fillId="0" borderId="4" xfId="3" applyFont="1" applyFill="1" applyBorder="1" applyAlignment="1">
      <alignment horizontal="center" vertical="top"/>
    </xf>
    <xf numFmtId="4" fontId="10" fillId="0" borderId="4" xfId="3" applyNumberFormat="1" applyFont="1" applyFill="1" applyBorder="1" applyAlignment="1">
      <alignment horizontal="right" vertical="top"/>
    </xf>
    <xf numFmtId="0" fontId="6" fillId="0" borderId="3" xfId="3" applyFont="1" applyFill="1" applyBorder="1" applyAlignment="1">
      <alignment horizontal="left" vertical="top"/>
    </xf>
    <xf numFmtId="0" fontId="10" fillId="0" borderId="3" xfId="3" applyFont="1" applyFill="1" applyBorder="1" applyAlignment="1">
      <alignment horizontal="left" vertical="top"/>
    </xf>
    <xf numFmtId="4" fontId="1" fillId="0" borderId="3" xfId="3" applyNumberFormat="1" applyFont="1" applyFill="1" applyBorder="1" applyAlignment="1">
      <alignment horizontal="right" vertical="top"/>
    </xf>
    <xf numFmtId="0" fontId="7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4" fontId="12" fillId="4" borderId="6" xfId="0" applyNumberFormat="1" applyFont="1" applyFill="1" applyBorder="1" applyAlignment="1">
      <alignment vertical="center" wrapText="1"/>
    </xf>
    <xf numFmtId="4" fontId="7" fillId="4" borderId="7" xfId="0" applyNumberFormat="1" applyFont="1" applyFill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4" fontId="13" fillId="0" borderId="9" xfId="0" applyNumberFormat="1" applyFont="1" applyBorder="1" applyAlignment="1">
      <alignment horizontal="right" vertical="center" wrapText="1"/>
    </xf>
    <xf numFmtId="10" fontId="13" fillId="0" borderId="10" xfId="1" applyNumberFormat="1" applyFont="1" applyBorder="1" applyAlignment="1">
      <alignment horizontal="right" vertical="center" wrapText="1"/>
    </xf>
    <xf numFmtId="4" fontId="7" fillId="0" borderId="11" xfId="0" applyNumberFormat="1" applyFont="1" applyBorder="1" applyAlignment="1">
      <alignment horizontal="right" vertical="center" wrapText="1"/>
    </xf>
    <xf numFmtId="0" fontId="7" fillId="4" borderId="12" xfId="0" applyFont="1" applyFill="1" applyBorder="1" applyAlignment="1">
      <alignment vertical="center" wrapText="1"/>
    </xf>
    <xf numFmtId="0" fontId="11" fillId="4" borderId="13" xfId="0" applyFont="1" applyFill="1" applyBorder="1" applyAlignment="1">
      <alignment vertical="center" wrapText="1"/>
    </xf>
    <xf numFmtId="0" fontId="12" fillId="4" borderId="13" xfId="0" applyFont="1" applyFill="1" applyBorder="1" applyAlignment="1">
      <alignment vertical="center" wrapText="1"/>
    </xf>
    <xf numFmtId="4" fontId="12" fillId="4" borderId="13" xfId="0" applyNumberFormat="1" applyFont="1" applyFill="1" applyBorder="1" applyAlignment="1">
      <alignment vertical="center" wrapText="1"/>
    </xf>
    <xf numFmtId="4" fontId="7" fillId="4" borderId="14" xfId="0" applyNumberFormat="1" applyFont="1" applyFill="1" applyBorder="1" applyAlignment="1">
      <alignment vertical="center" wrapText="1"/>
    </xf>
    <xf numFmtId="0" fontId="6" fillId="0" borderId="0" xfId="4" applyFont="1" applyAlignment="1">
      <alignment horizontal="left" vertical="center"/>
    </xf>
    <xf numFmtId="0" fontId="14" fillId="0" borderId="0" xfId="4" applyFont="1" applyAlignment="1">
      <alignment horizontal="center" vertical="center"/>
    </xf>
    <xf numFmtId="0" fontId="16" fillId="0" borderId="0" xfId="4" applyFont="1" applyAlignment="1">
      <alignment horizontal="left" vertical="center"/>
    </xf>
    <xf numFmtId="0" fontId="15" fillId="0" borderId="0" xfId="4" applyFont="1" applyAlignment="1">
      <alignment vertical="center"/>
    </xf>
    <xf numFmtId="0" fontId="15" fillId="0" borderId="0" xfId="4" applyFont="1" applyAlignment="1">
      <alignment horizontal="center" vertical="center"/>
    </xf>
    <xf numFmtId="0" fontId="18" fillId="6" borderId="25" xfId="4" applyFont="1" applyFill="1" applyBorder="1" applyAlignment="1">
      <alignment vertical="center"/>
    </xf>
    <xf numFmtId="0" fontId="19" fillId="6" borderId="26" xfId="4" applyFont="1" applyFill="1" applyBorder="1" applyAlignment="1">
      <alignment horizontal="center" vertical="center"/>
    </xf>
    <xf numFmtId="165" fontId="19" fillId="6" borderId="26" xfId="4" applyNumberFormat="1" applyFont="1" applyFill="1" applyBorder="1" applyAlignment="1">
      <alignment horizontal="right" vertical="center"/>
    </xf>
    <xf numFmtId="166" fontId="20" fillId="6" borderId="27" xfId="4" applyNumberFormat="1" applyFont="1" applyFill="1" applyBorder="1" applyAlignment="1">
      <alignment horizontal="right" vertical="center"/>
    </xf>
    <xf numFmtId="0" fontId="19" fillId="0" borderId="0" xfId="4" applyFont="1" applyAlignment="1">
      <alignment vertical="center"/>
    </xf>
    <xf numFmtId="0" fontId="15" fillId="0" borderId="28" xfId="4" applyFont="1" applyFill="1" applyBorder="1" applyAlignment="1">
      <alignment horizontal="left" vertical="center" indent="1"/>
    </xf>
    <xf numFmtId="166" fontId="15" fillId="0" borderId="15" xfId="4" applyNumberFormat="1" applyFont="1" applyFill="1" applyBorder="1" applyAlignment="1">
      <alignment horizontal="center" vertical="center"/>
    </xf>
    <xf numFmtId="166" fontId="15" fillId="0" borderId="15" xfId="4" applyNumberFormat="1" applyFont="1" applyFill="1" applyBorder="1" applyAlignment="1">
      <alignment horizontal="right" vertical="center"/>
    </xf>
    <xf numFmtId="166" fontId="15" fillId="0" borderId="29" xfId="4" applyNumberFormat="1" applyFont="1" applyFill="1" applyBorder="1" applyAlignment="1">
      <alignment horizontal="right" vertical="center"/>
    </xf>
    <xf numFmtId="166" fontId="19" fillId="6" borderId="26" xfId="4" applyNumberFormat="1" applyFont="1" applyFill="1" applyBorder="1" applyAlignment="1">
      <alignment horizontal="center" vertical="center"/>
    </xf>
    <xf numFmtId="166" fontId="19" fillId="6" borderId="26" xfId="4" applyNumberFormat="1" applyFont="1" applyFill="1" applyBorder="1" applyAlignment="1">
      <alignment horizontal="right" vertical="center"/>
    </xf>
    <xf numFmtId="4" fontId="15" fillId="0" borderId="0" xfId="4" applyNumberFormat="1" applyFont="1" applyAlignment="1">
      <alignment vertical="center"/>
    </xf>
    <xf numFmtId="0" fontId="21" fillId="0" borderId="0" xfId="4" applyFont="1" applyAlignment="1">
      <alignment vertical="center"/>
    </xf>
    <xf numFmtId="0" fontId="22" fillId="0" borderId="0" xfId="4" applyFont="1" applyAlignment="1">
      <alignment vertical="center"/>
    </xf>
    <xf numFmtId="0" fontId="15" fillId="0" borderId="31" xfId="4" applyFont="1" applyFill="1" applyBorder="1" applyAlignment="1">
      <alignment horizontal="left" vertical="center" indent="1"/>
    </xf>
    <xf numFmtId="166" fontId="15" fillId="0" borderId="32" xfId="4" applyNumberFormat="1" applyFont="1" applyFill="1" applyBorder="1" applyAlignment="1">
      <alignment horizontal="center" vertical="center"/>
    </xf>
    <xf numFmtId="166" fontId="15" fillId="0" borderId="32" xfId="4" applyNumberFormat="1" applyFont="1" applyFill="1" applyBorder="1" applyAlignment="1">
      <alignment horizontal="right" vertical="center"/>
    </xf>
    <xf numFmtId="166" fontId="15" fillId="0" borderId="33" xfId="4" applyNumberFormat="1" applyFont="1" applyFill="1" applyBorder="1" applyAlignment="1">
      <alignment horizontal="right" vertical="center"/>
    </xf>
    <xf numFmtId="165" fontId="15" fillId="0" borderId="0" xfId="4" applyNumberFormat="1" applyFont="1" applyAlignment="1">
      <alignment horizontal="right" vertical="center"/>
    </xf>
    <xf numFmtId="0" fontId="23" fillId="0" borderId="0" xfId="4" applyFont="1" applyAlignment="1">
      <alignment vertical="center"/>
    </xf>
    <xf numFmtId="4" fontId="23" fillId="0" borderId="0" xfId="4" applyNumberFormat="1" applyFont="1" applyAlignment="1">
      <alignment horizontal="center" vertical="center"/>
    </xf>
    <xf numFmtId="10" fontId="15" fillId="0" borderId="0" xfId="5" applyNumberFormat="1" applyFont="1" applyFill="1" applyAlignment="1">
      <alignment horizontal="right" vertical="center"/>
    </xf>
    <xf numFmtId="0" fontId="16" fillId="7" borderId="35" xfId="4" applyFont="1" applyFill="1" applyBorder="1" applyAlignment="1">
      <alignment vertical="center"/>
    </xf>
    <xf numFmtId="4" fontId="16" fillId="7" borderId="35" xfId="4" applyNumberFormat="1" applyFont="1" applyFill="1" applyBorder="1" applyAlignment="1">
      <alignment horizontal="center" vertical="center"/>
    </xf>
    <xf numFmtId="165" fontId="24" fillId="0" borderId="0" xfId="4" applyNumberFormat="1" applyFont="1" applyAlignment="1">
      <alignment horizontal="right" vertical="center"/>
    </xf>
    <xf numFmtId="0" fontId="17" fillId="0" borderId="0" xfId="4" applyFont="1" applyAlignment="1">
      <alignment horizontal="center" vertical="center"/>
    </xf>
    <xf numFmtId="0" fontId="17" fillId="0" borderId="0" xfId="4" applyFont="1" applyAlignment="1">
      <alignment horizontal="center" vertical="center" wrapText="1"/>
    </xf>
    <xf numFmtId="4" fontId="15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2" fontId="15" fillId="0" borderId="0" xfId="4" applyNumberFormat="1" applyFont="1" applyAlignment="1">
      <alignment vertical="center"/>
    </xf>
    <xf numFmtId="0" fontId="25" fillId="0" borderId="0" xfId="2" applyFont="1" applyAlignment="1">
      <alignment horizontal="right" vertical="top" wrapText="1" readingOrder="1"/>
    </xf>
    <xf numFmtId="3" fontId="26" fillId="0" borderId="0" xfId="2" applyNumberFormat="1" applyFont="1" applyAlignment="1">
      <alignment horizontal="right" vertical="top"/>
    </xf>
    <xf numFmtId="0" fontId="2" fillId="0" borderId="0" xfId="2">
      <alignment vertical="top"/>
    </xf>
    <xf numFmtId="0" fontId="2" fillId="4" borderId="0" xfId="2" applyFill="1">
      <alignment vertical="top"/>
    </xf>
    <xf numFmtId="0" fontId="27" fillId="4" borderId="0" xfId="2" applyFont="1" applyFill="1">
      <alignment vertical="top"/>
    </xf>
    <xf numFmtId="0" fontId="4" fillId="0" borderId="0" xfId="2" applyFont="1" applyAlignment="1">
      <alignment horizontal="left" vertical="top" wrapText="1" readingOrder="1"/>
    </xf>
    <xf numFmtId="0" fontId="4" fillId="0" borderId="0" xfId="2" applyFont="1" applyAlignment="1">
      <alignment horizontal="left" vertical="top" wrapText="1" readingOrder="1"/>
    </xf>
    <xf numFmtId="0" fontId="28" fillId="0" borderId="0" xfId="7">
      <alignment vertical="top"/>
    </xf>
    <xf numFmtId="4" fontId="29" fillId="0" borderId="0" xfId="7" applyNumberFormat="1" applyFont="1" applyAlignment="1">
      <alignment horizontal="right" vertical="top"/>
    </xf>
    <xf numFmtId="4" fontId="30" fillId="0" borderId="0" xfId="7" applyNumberFormat="1" applyFont="1" applyAlignment="1">
      <alignment horizontal="right" vertical="top"/>
    </xf>
    <xf numFmtId="167" fontId="30" fillId="0" borderId="0" xfId="7" applyNumberFormat="1" applyFont="1" applyAlignment="1">
      <alignment horizontal="right" vertical="top"/>
    </xf>
    <xf numFmtId="0" fontId="30" fillId="0" borderId="0" xfId="7" applyFont="1" applyAlignment="1">
      <alignment horizontal="left" vertical="top"/>
    </xf>
    <xf numFmtId="0" fontId="29" fillId="0" borderId="0" xfId="7" applyFont="1" applyAlignment="1">
      <alignment horizontal="right" vertical="top"/>
    </xf>
    <xf numFmtId="0" fontId="29" fillId="0" borderId="0" xfId="7" applyFont="1" applyAlignment="1">
      <alignment horizontal="left" vertical="top" wrapText="1" readingOrder="1"/>
    </xf>
    <xf numFmtId="4" fontId="31" fillId="0" borderId="0" xfId="7" applyNumberFormat="1" applyFont="1" applyAlignment="1">
      <alignment horizontal="right" vertical="top"/>
    </xf>
    <xf numFmtId="0" fontId="30" fillId="0" borderId="0" xfId="7" applyFont="1" applyAlignment="1">
      <alignment horizontal="right" vertical="top"/>
    </xf>
    <xf numFmtId="167" fontId="29" fillId="0" borderId="0" xfId="7" applyNumberFormat="1" applyFont="1" applyAlignment="1">
      <alignment horizontal="left" vertical="top"/>
    </xf>
    <xf numFmtId="3" fontId="26" fillId="0" borderId="0" xfId="7" applyNumberFormat="1" applyFont="1" applyAlignment="1">
      <alignment horizontal="right" vertical="top"/>
    </xf>
    <xf numFmtId="0" fontId="25" fillId="0" borderId="0" xfId="7" applyFont="1" applyAlignment="1">
      <alignment horizontal="right" vertical="top" wrapText="1" readingOrder="1"/>
    </xf>
    <xf numFmtId="0" fontId="28" fillId="0" borderId="0" xfId="7" applyAlignment="1">
      <alignment vertical="top"/>
    </xf>
    <xf numFmtId="0" fontId="32" fillId="0" borderId="0" xfId="8"/>
    <xf numFmtId="4" fontId="32" fillId="0" borderId="0" xfId="8" applyNumberFormat="1"/>
    <xf numFmtId="0" fontId="5" fillId="0" borderId="0" xfId="8" applyFont="1" applyAlignment="1">
      <alignment horizontal="left" indent="12"/>
    </xf>
    <xf numFmtId="0" fontId="32" fillId="0" borderId="0" xfId="8" applyAlignment="1">
      <alignment horizontal="center"/>
    </xf>
    <xf numFmtId="166" fontId="15" fillId="0" borderId="30" xfId="4" applyNumberFormat="1" applyFont="1" applyFill="1" applyBorder="1" applyAlignment="1">
      <alignment horizontal="right" vertical="center"/>
    </xf>
    <xf numFmtId="166" fontId="15" fillId="0" borderId="34" xfId="4" applyNumberFormat="1" applyFont="1" applyFill="1" applyBorder="1" applyAlignment="1">
      <alignment horizontal="right" vertical="center"/>
    </xf>
    <xf numFmtId="4" fontId="6" fillId="2" borderId="38" xfId="0" applyNumberFormat="1" applyFont="1" applyFill="1" applyBorder="1" applyAlignment="1">
      <alignment horizontal="center" vertical="center" wrapText="1"/>
    </xf>
    <xf numFmtId="1" fontId="9" fillId="3" borderId="39" xfId="3" applyNumberFormat="1" applyFont="1" applyFill="1" applyBorder="1" applyAlignment="1">
      <alignment horizontal="left" vertical="top"/>
    </xf>
    <xf numFmtId="4" fontId="6" fillId="3" borderId="40" xfId="3" applyNumberFormat="1" applyFont="1" applyFill="1" applyBorder="1" applyAlignment="1">
      <alignment horizontal="right" vertical="top"/>
    </xf>
    <xf numFmtId="164" fontId="9" fillId="3" borderId="39" xfId="3" applyNumberFormat="1" applyFont="1" applyFill="1" applyBorder="1" applyAlignment="1">
      <alignment horizontal="left" vertical="top"/>
    </xf>
    <xf numFmtId="4" fontId="10" fillId="3" borderId="40" xfId="3" applyNumberFormat="1" applyFont="1" applyFill="1" applyBorder="1" applyAlignment="1">
      <alignment horizontal="right" vertical="top"/>
    </xf>
    <xf numFmtId="0" fontId="1" fillId="0" borderId="39" xfId="3" applyFont="1" applyFill="1" applyBorder="1" applyAlignment="1">
      <alignment horizontal="left" vertical="top"/>
    </xf>
    <xf numFmtId="4" fontId="10" fillId="0" borderId="40" xfId="3" applyNumberFormat="1" applyFont="1" applyFill="1" applyBorder="1" applyAlignment="1">
      <alignment horizontal="right" vertical="top"/>
    </xf>
    <xf numFmtId="0" fontId="1" fillId="0" borderId="41" xfId="3" applyFont="1" applyFill="1" applyBorder="1" applyAlignment="1">
      <alignment horizontal="left" vertical="top"/>
    </xf>
    <xf numFmtId="4" fontId="9" fillId="3" borderId="40" xfId="3" applyNumberFormat="1" applyFont="1" applyFill="1" applyBorder="1" applyAlignment="1">
      <alignment horizontal="right" vertical="top"/>
    </xf>
    <xf numFmtId="164" fontId="9" fillId="0" borderId="39" xfId="3" applyNumberFormat="1" applyFont="1" applyFill="1" applyBorder="1" applyAlignment="1">
      <alignment horizontal="left" vertical="top"/>
    </xf>
    <xf numFmtId="4" fontId="9" fillId="0" borderId="40" xfId="3" applyNumberFormat="1" applyFont="1" applyFill="1" applyBorder="1" applyAlignment="1">
      <alignment horizontal="right" vertical="top"/>
    </xf>
    <xf numFmtId="164" fontId="10" fillId="0" borderId="39" xfId="3" applyNumberFormat="1" applyFont="1" applyFill="1" applyBorder="1" applyAlignment="1">
      <alignment horizontal="left" vertical="top"/>
    </xf>
    <xf numFmtId="0" fontId="1" fillId="0" borderId="0" xfId="9"/>
    <xf numFmtId="0" fontId="5" fillId="0" borderId="0" xfId="8" applyFont="1" applyAlignment="1">
      <alignment horizontal="left" indent="6"/>
    </xf>
    <xf numFmtId="0" fontId="33" fillId="6" borderId="42" xfId="4" applyFont="1" applyFill="1" applyBorder="1" applyAlignment="1">
      <alignment vertical="center"/>
    </xf>
    <xf numFmtId="165" fontId="34" fillId="6" borderId="54" xfId="4" applyNumberFormat="1" applyFont="1" applyFill="1" applyBorder="1" applyAlignment="1">
      <alignment horizontal="right" vertical="center"/>
    </xf>
    <xf numFmtId="165" fontId="34" fillId="6" borderId="55" xfId="4" applyNumberFormat="1" applyFont="1" applyFill="1" applyBorder="1" applyAlignment="1">
      <alignment horizontal="right" vertical="center"/>
    </xf>
    <xf numFmtId="165" fontId="19" fillId="6" borderId="45" xfId="10" applyNumberFormat="1" applyFont="1" applyFill="1" applyBorder="1" applyAlignment="1">
      <alignment horizontal="right" vertical="center"/>
    </xf>
    <xf numFmtId="0" fontId="35" fillId="7" borderId="8" xfId="4" applyFont="1" applyFill="1" applyBorder="1" applyAlignment="1">
      <alignment vertical="center"/>
    </xf>
    <xf numFmtId="165" fontId="35" fillId="7" borderId="9" xfId="4" applyNumberFormat="1" applyFont="1" applyFill="1" applyBorder="1" applyAlignment="1">
      <alignment horizontal="right" vertical="center"/>
    </xf>
    <xf numFmtId="166" fontId="35" fillId="7" borderId="9" xfId="4" applyNumberFormat="1" applyFont="1" applyFill="1" applyBorder="1" applyAlignment="1">
      <alignment horizontal="right" vertical="center"/>
    </xf>
    <xf numFmtId="165" fontId="35" fillId="7" borderId="56" xfId="4" applyNumberFormat="1" applyFont="1" applyFill="1" applyBorder="1" applyAlignment="1">
      <alignment horizontal="right" vertical="center"/>
    </xf>
    <xf numFmtId="165" fontId="36" fillId="7" borderId="57" xfId="10" applyNumberFormat="1" applyFont="1" applyFill="1" applyBorder="1" applyAlignment="1">
      <alignment horizontal="right" vertical="center"/>
    </xf>
    <xf numFmtId="0" fontId="1" fillId="0" borderId="58" xfId="4" applyBorder="1" applyAlignment="1">
      <alignment horizontal="left" vertical="center" indent="1"/>
    </xf>
    <xf numFmtId="165" fontId="1" fillId="0" borderId="59" xfId="4" applyNumberFormat="1" applyBorder="1" applyAlignment="1">
      <alignment horizontal="right" vertical="center"/>
    </xf>
    <xf numFmtId="166" fontId="1" fillId="0" borderId="59" xfId="4" applyNumberFormat="1" applyBorder="1" applyAlignment="1">
      <alignment horizontal="right" vertical="center"/>
    </xf>
    <xf numFmtId="165" fontId="1" fillId="0" borderId="11" xfId="4" applyNumberFormat="1" applyBorder="1" applyAlignment="1">
      <alignment horizontal="right" vertical="center"/>
    </xf>
    <xf numFmtId="165" fontId="15" fillId="0" borderId="57" xfId="10" applyNumberFormat="1" applyFont="1" applyFill="1" applyBorder="1" applyAlignment="1">
      <alignment horizontal="right" vertical="center"/>
    </xf>
    <xf numFmtId="0" fontId="1" fillId="0" borderId="58" xfId="4" applyBorder="1" applyAlignment="1">
      <alignment horizontal="left" vertical="center" indent="3"/>
    </xf>
    <xf numFmtId="165" fontId="15" fillId="0" borderId="59" xfId="4" applyNumberFormat="1" applyFont="1" applyBorder="1" applyAlignment="1">
      <alignment horizontal="right" vertical="center"/>
    </xf>
    <xf numFmtId="166" fontId="15" fillId="0" borderId="59" xfId="4" applyNumberFormat="1" applyFont="1" applyBorder="1" applyAlignment="1">
      <alignment horizontal="right" vertical="center"/>
    </xf>
    <xf numFmtId="165" fontId="15" fillId="0" borderId="11" xfId="4" applyNumberFormat="1" applyFont="1" applyBorder="1" applyAlignment="1">
      <alignment horizontal="right" vertical="center"/>
    </xf>
    <xf numFmtId="0" fontId="1" fillId="0" borderId="58" xfId="4" applyBorder="1" applyAlignment="1">
      <alignment horizontal="left" vertical="center" indent="2"/>
    </xf>
    <xf numFmtId="165" fontId="36" fillId="7" borderId="9" xfId="4" applyNumberFormat="1" applyFont="1" applyFill="1" applyBorder="1" applyAlignment="1">
      <alignment horizontal="right" vertical="center"/>
    </xf>
    <xf numFmtId="166" fontId="36" fillId="7" borderId="9" xfId="4" applyNumberFormat="1" applyFont="1" applyFill="1" applyBorder="1" applyAlignment="1">
      <alignment horizontal="right" vertical="center"/>
    </xf>
    <xf numFmtId="165" fontId="36" fillId="7" borderId="56" xfId="4" applyNumberFormat="1" applyFont="1" applyFill="1" applyBorder="1" applyAlignment="1">
      <alignment horizontal="right" vertical="center"/>
    </xf>
    <xf numFmtId="0" fontId="1" fillId="0" borderId="60" xfId="4" applyBorder="1" applyAlignment="1">
      <alignment horizontal="left" vertical="center" indent="1"/>
    </xf>
    <xf numFmtId="165" fontId="15" fillId="0" borderId="61" xfId="4" applyNumberFormat="1" applyFont="1" applyBorder="1" applyAlignment="1">
      <alignment horizontal="right" vertical="center"/>
    </xf>
    <xf numFmtId="166" fontId="15" fillId="0" borderId="61" xfId="4" applyNumberFormat="1" applyFont="1" applyBorder="1" applyAlignment="1">
      <alignment horizontal="right" vertical="center"/>
    </xf>
    <xf numFmtId="165" fontId="15" fillId="0" borderId="62" xfId="4" applyNumberFormat="1" applyFont="1" applyBorder="1" applyAlignment="1">
      <alignment horizontal="right" vertical="center"/>
    </xf>
    <xf numFmtId="165" fontId="15" fillId="0" borderId="63" xfId="10" applyNumberFormat="1" applyFont="1" applyFill="1" applyBorder="1" applyAlignment="1">
      <alignment horizontal="right" vertical="center"/>
    </xf>
    <xf numFmtId="0" fontId="1" fillId="7" borderId="46" xfId="4" applyFill="1" applyBorder="1" applyAlignment="1">
      <alignment horizontal="left" vertical="center" indent="1"/>
    </xf>
    <xf numFmtId="165" fontId="1" fillId="7" borderId="0" xfId="4" applyNumberFormat="1" applyFill="1" applyBorder="1" applyAlignment="1">
      <alignment horizontal="right" vertical="center"/>
    </xf>
    <xf numFmtId="166" fontId="1" fillId="7" borderId="0" xfId="4" applyNumberFormat="1" applyFill="1" applyBorder="1" applyAlignment="1">
      <alignment horizontal="right" vertical="center"/>
    </xf>
    <xf numFmtId="165" fontId="1" fillId="7" borderId="64" xfId="4" applyNumberFormat="1" applyFill="1" applyBorder="1" applyAlignment="1">
      <alignment horizontal="right" vertical="center"/>
    </xf>
    <xf numFmtId="0" fontId="6" fillId="7" borderId="50" xfId="9" applyFont="1" applyFill="1" applyBorder="1"/>
    <xf numFmtId="0" fontId="1" fillId="7" borderId="65" xfId="9" applyFill="1" applyBorder="1"/>
    <xf numFmtId="166" fontId="6" fillId="7" borderId="66" xfId="9" applyNumberFormat="1" applyFont="1" applyFill="1" applyBorder="1"/>
    <xf numFmtId="0" fontId="11" fillId="0" borderId="9" xfId="0" applyFont="1" applyBorder="1" applyAlignment="1">
      <alignment horizontal="left" vertical="center" wrapText="1"/>
    </xf>
    <xf numFmtId="4" fontId="6" fillId="2" borderId="36" xfId="0" applyNumberFormat="1" applyFont="1" applyFill="1" applyBorder="1" applyAlignment="1">
      <alignment horizontal="center" vertical="center" wrapText="1"/>
    </xf>
    <xf numFmtId="4" fontId="6" fillId="2" borderId="37" xfId="0" applyNumberFormat="1" applyFont="1" applyFill="1" applyBorder="1" applyAlignment="1">
      <alignment horizontal="center" vertical="center" wrapText="1"/>
    </xf>
    <xf numFmtId="0" fontId="16" fillId="5" borderId="16" xfId="4" applyFont="1" applyFill="1" applyBorder="1" applyAlignment="1">
      <alignment horizontal="center" vertical="center"/>
    </xf>
    <xf numFmtId="0" fontId="16" fillId="5" borderId="19" xfId="4" applyFont="1" applyFill="1" applyBorder="1" applyAlignment="1">
      <alignment horizontal="center" vertical="center"/>
    </xf>
    <xf numFmtId="0" fontId="16" fillId="5" borderId="22" xfId="4" applyFont="1" applyFill="1" applyBorder="1" applyAlignment="1">
      <alignment horizontal="center" vertical="center"/>
    </xf>
    <xf numFmtId="165" fontId="17" fillId="5" borderId="17" xfId="4" applyNumberFormat="1" applyFont="1" applyFill="1" applyBorder="1" applyAlignment="1">
      <alignment horizontal="center" vertical="center" wrapText="1"/>
    </xf>
    <xf numFmtId="165" fontId="17" fillId="5" borderId="20" xfId="4" applyNumberFormat="1" applyFont="1" applyFill="1" applyBorder="1" applyAlignment="1">
      <alignment horizontal="center" vertical="center" wrapText="1"/>
    </xf>
    <xf numFmtId="165" fontId="17" fillId="5" borderId="23" xfId="4" applyNumberFormat="1" applyFont="1" applyFill="1" applyBorder="1" applyAlignment="1">
      <alignment horizontal="center" vertical="center" wrapText="1"/>
    </xf>
    <xf numFmtId="165" fontId="17" fillId="5" borderId="18" xfId="4" applyNumberFormat="1" applyFont="1" applyFill="1" applyBorder="1" applyAlignment="1">
      <alignment horizontal="center" vertical="center" wrapText="1"/>
    </xf>
    <xf numFmtId="165" fontId="17" fillId="5" borderId="21" xfId="4" applyNumberFormat="1" applyFont="1" applyFill="1" applyBorder="1" applyAlignment="1">
      <alignment horizontal="center" vertical="center" wrapText="1"/>
    </xf>
    <xf numFmtId="165" fontId="17" fillId="5" borderId="24" xfId="4" applyNumberFormat="1" applyFont="1" applyFill="1" applyBorder="1" applyAlignment="1">
      <alignment horizontal="center" vertical="center" wrapText="1"/>
    </xf>
    <xf numFmtId="0" fontId="29" fillId="0" borderId="0" xfId="7" applyFont="1" applyAlignment="1">
      <alignment horizontal="left" vertical="top"/>
    </xf>
    <xf numFmtId="0" fontId="29" fillId="0" borderId="0" xfId="7" applyFont="1" applyAlignment="1">
      <alignment horizontal="center" vertical="top"/>
    </xf>
    <xf numFmtId="0" fontId="30" fillId="0" borderId="0" xfId="7" applyFont="1" applyAlignment="1">
      <alignment horizontal="left" vertical="top"/>
    </xf>
    <xf numFmtId="0" fontId="30" fillId="0" borderId="0" xfId="7" applyFont="1" applyAlignment="1">
      <alignment horizontal="left" vertical="top" wrapText="1" readingOrder="1"/>
    </xf>
    <xf numFmtId="0" fontId="29" fillId="0" borderId="0" xfId="7" applyFont="1" applyAlignment="1">
      <alignment horizontal="left" vertical="top" wrapText="1"/>
    </xf>
    <xf numFmtId="0" fontId="30" fillId="0" borderId="0" xfId="7" applyFont="1" applyAlignment="1">
      <alignment horizontal="right" vertical="top"/>
    </xf>
    <xf numFmtId="0" fontId="30" fillId="0" borderId="0" xfId="7" applyFont="1" applyAlignment="1">
      <alignment horizontal="left" vertical="top" wrapText="1"/>
    </xf>
    <xf numFmtId="167" fontId="29" fillId="0" borderId="0" xfId="7" applyNumberFormat="1" applyFont="1" applyAlignment="1">
      <alignment horizontal="left" vertical="top"/>
    </xf>
    <xf numFmtId="0" fontId="4" fillId="0" borderId="0" xfId="7" applyFont="1" applyAlignment="1">
      <alignment horizontal="left" vertical="top" wrapText="1" readingOrder="1"/>
    </xf>
    <xf numFmtId="0" fontId="4" fillId="0" borderId="0" xfId="2" applyFont="1" applyAlignment="1">
      <alignment horizontal="left" vertical="top" wrapText="1" readingOrder="1"/>
    </xf>
    <xf numFmtId="0" fontId="6" fillId="5" borderId="42" xfId="4" applyFont="1" applyFill="1" applyBorder="1" applyAlignment="1">
      <alignment horizontal="center" vertical="center"/>
    </xf>
    <xf numFmtId="0" fontId="6" fillId="5" borderId="46" xfId="4" applyFont="1" applyFill="1" applyBorder="1" applyAlignment="1">
      <alignment horizontal="center" vertical="center"/>
    </xf>
    <xf numFmtId="0" fontId="6" fillId="5" borderId="50" xfId="4" applyFont="1" applyFill="1" applyBorder="1" applyAlignment="1">
      <alignment horizontal="center" vertical="center"/>
    </xf>
    <xf numFmtId="0" fontId="6" fillId="5" borderId="43" xfId="4" applyFont="1" applyFill="1" applyBorder="1" applyAlignment="1">
      <alignment horizontal="center" vertical="center" wrapText="1"/>
    </xf>
    <xf numFmtId="0" fontId="6" fillId="5" borderId="47" xfId="4" applyFont="1" applyFill="1" applyBorder="1" applyAlignment="1">
      <alignment horizontal="center" vertical="center"/>
    </xf>
    <xf numFmtId="0" fontId="6" fillId="5" borderId="51" xfId="4" applyFont="1" applyFill="1" applyBorder="1" applyAlignment="1">
      <alignment horizontal="center" vertical="center"/>
    </xf>
    <xf numFmtId="0" fontId="6" fillId="5" borderId="44" xfId="4" applyFont="1" applyFill="1" applyBorder="1" applyAlignment="1">
      <alignment horizontal="center" vertical="center" wrapText="1"/>
    </xf>
    <xf numFmtId="0" fontId="6" fillId="5" borderId="48" xfId="4" applyFont="1" applyFill="1" applyBorder="1" applyAlignment="1">
      <alignment horizontal="center" vertical="center" wrapText="1"/>
    </xf>
    <xf numFmtId="0" fontId="6" fillId="5" borderId="52" xfId="4" applyFont="1" applyFill="1" applyBorder="1" applyAlignment="1">
      <alignment horizontal="center" vertical="center" wrapText="1"/>
    </xf>
    <xf numFmtId="0" fontId="6" fillId="5" borderId="45" xfId="4" applyFont="1" applyFill="1" applyBorder="1" applyAlignment="1">
      <alignment horizontal="center" vertical="center" wrapText="1"/>
    </xf>
    <xf numFmtId="0" fontId="6" fillId="5" borderId="49" xfId="4" applyFont="1" applyFill="1" applyBorder="1" applyAlignment="1">
      <alignment horizontal="center" vertical="center" wrapText="1"/>
    </xf>
    <xf numFmtId="0" fontId="6" fillId="5" borderId="53" xfId="4" applyFont="1" applyFill="1" applyBorder="1" applyAlignment="1">
      <alignment horizontal="center" vertical="center" wrapText="1"/>
    </xf>
  </cellXfs>
  <cellStyles count="11">
    <cellStyle name="Millares [0] 2 2" xfId="10" xr:uid="{389C1C5A-FD94-447D-9144-F18951E1D873}"/>
    <cellStyle name="Normal" xfId="0" builtinId="0"/>
    <cellStyle name="Normal 10 10" xfId="9" xr:uid="{D1B0CDC4-083A-42F2-A7C3-04542BB0ADBC}"/>
    <cellStyle name="Normal 151" xfId="6" xr:uid="{00000000-0005-0000-0000-000001000000}"/>
    <cellStyle name="Normal 158" xfId="2" xr:uid="{00000000-0005-0000-0000-000002000000}"/>
    <cellStyle name="Normal 2" xfId="7" xr:uid="{9B304385-5E4C-400B-8260-D0792D6D4DD8}"/>
    <cellStyle name="Normal 2 2 4" xfId="3" xr:uid="{00000000-0005-0000-0000-000003000000}"/>
    <cellStyle name="Normal 2 3" xfId="4" xr:uid="{00000000-0005-0000-0000-000004000000}"/>
    <cellStyle name="Normal 3" xfId="8" xr:uid="{87441717-E6D9-42F5-9F2D-5FE6E2317CD8}"/>
    <cellStyle name="Porcentaje" xfId="1" builtinId="5"/>
    <cellStyle name="Porcentaje 10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0</xdr:row>
      <xdr:rowOff>53007</xdr:rowOff>
    </xdr:from>
    <xdr:to>
      <xdr:col>1</xdr:col>
      <xdr:colOff>881270</xdr:colOff>
      <xdr:row>2</xdr:row>
      <xdr:rowOff>107866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530" y="53007"/>
          <a:ext cx="828260" cy="3901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46386</xdr:colOff>
      <xdr:row>0</xdr:row>
      <xdr:rowOff>46382</xdr:rowOff>
    </xdr:from>
    <xdr:to>
      <xdr:col>7</xdr:col>
      <xdr:colOff>974036</xdr:colOff>
      <xdr:row>2</xdr:row>
      <xdr:rowOff>96459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7201566" y="46382"/>
          <a:ext cx="927650" cy="385357"/>
        </a:xfrm>
        <a:prstGeom prst="rect">
          <a:avLst/>
        </a:prstGeom>
      </xdr:spPr>
    </xdr:pic>
    <xdr:clientData/>
  </xdr:twoCellAnchor>
  <xdr:twoCellAnchor editAs="oneCell">
    <xdr:from>
      <xdr:col>2</xdr:col>
      <xdr:colOff>26504</xdr:colOff>
      <xdr:row>0</xdr:row>
      <xdr:rowOff>86140</xdr:rowOff>
    </xdr:from>
    <xdr:to>
      <xdr:col>2</xdr:col>
      <xdr:colOff>773264</xdr:colOff>
      <xdr:row>2</xdr:row>
      <xdr:rowOff>33601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284" y="86140"/>
          <a:ext cx="746760" cy="28274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9360</xdr:colOff>
      <xdr:row>0</xdr:row>
      <xdr:rowOff>38100</xdr:rowOff>
    </xdr:from>
    <xdr:to>
      <xdr:col>2</xdr:col>
      <xdr:colOff>661035</xdr:colOff>
      <xdr:row>1</xdr:row>
      <xdr:rowOff>154249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59F49DE3-4B7F-4F3B-AF26-204BAE16EE0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960" y="38100"/>
          <a:ext cx="651675" cy="278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82581</xdr:colOff>
      <xdr:row>1</xdr:row>
      <xdr:rowOff>11435</xdr:rowOff>
    </xdr:from>
    <xdr:to>
      <xdr:col>6</xdr:col>
      <xdr:colOff>758190</xdr:colOff>
      <xdr:row>2</xdr:row>
      <xdr:rowOff>100269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74550F-74F6-414C-A564-AB3031BBDA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6559581" y="173360"/>
          <a:ext cx="675609" cy="250759"/>
        </a:xfrm>
        <a:prstGeom prst="rect">
          <a:avLst/>
        </a:prstGeom>
      </xdr:spPr>
    </xdr:pic>
    <xdr:clientData/>
  </xdr:twoCellAnchor>
  <xdr:twoCellAnchor editAs="oneCell">
    <xdr:from>
      <xdr:col>2</xdr:col>
      <xdr:colOff>708660</xdr:colOff>
      <xdr:row>0</xdr:row>
      <xdr:rowOff>45720</xdr:rowOff>
    </xdr:from>
    <xdr:to>
      <xdr:col>2</xdr:col>
      <xdr:colOff>1455420</xdr:colOff>
      <xdr:row>1</xdr:row>
      <xdr:rowOff>156845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8CDCD67-2FE3-49A7-A5B5-AF6DF165F034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260" y="45720"/>
          <a:ext cx="746760" cy="273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57150</xdr:colOff>
      <xdr:row>0</xdr:row>
      <xdr:rowOff>47625</xdr:rowOff>
    </xdr:from>
    <xdr:ext cx="695325" cy="276225"/>
    <xdr:pic>
      <xdr:nvPicPr>
        <xdr:cNvPr id="2" name="Imagen 4">
          <a:extLst>
            <a:ext uri="{FF2B5EF4-FFF2-40B4-BE49-F238E27FC236}">
              <a16:creationId xmlns:a16="http://schemas.microsoft.com/office/drawing/2014/main" id="{2928C2AA-1455-451F-A088-C78545B19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71" t="37917" r="34979" b="39536"/>
        <a:stretch>
          <a:fillRect/>
        </a:stretch>
      </xdr:blipFill>
      <xdr:spPr bwMode="auto">
        <a:xfrm>
          <a:off x="6457950" y="47625"/>
          <a:ext cx="695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95250</xdr:colOff>
      <xdr:row>0</xdr:row>
      <xdr:rowOff>152400</xdr:rowOff>
    </xdr:from>
    <xdr:ext cx="714375" cy="371475"/>
    <xdr:pic>
      <xdr:nvPicPr>
        <xdr:cNvPr id="3" name="Imagen 5" descr="cid:image004.jpg@01D7823F.95D2A700">
          <a:extLst>
            <a:ext uri="{FF2B5EF4-FFF2-40B4-BE49-F238E27FC236}">
              <a16:creationId xmlns:a16="http://schemas.microsoft.com/office/drawing/2014/main" id="{87A2127E-2617-4915-A014-765CEB802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52400"/>
          <a:ext cx="7143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352425</xdr:colOff>
      <xdr:row>1</xdr:row>
      <xdr:rowOff>47625</xdr:rowOff>
    </xdr:from>
    <xdr:ext cx="723900" cy="285750"/>
    <xdr:pic>
      <xdr:nvPicPr>
        <xdr:cNvPr id="4" name="Imagen 6">
          <a:extLst>
            <a:ext uri="{FF2B5EF4-FFF2-40B4-BE49-F238E27FC236}">
              <a16:creationId xmlns:a16="http://schemas.microsoft.com/office/drawing/2014/main" id="{843D42E7-E7E4-472E-9844-91DD1044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209550"/>
          <a:ext cx="7239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57150</xdr:colOff>
      <xdr:row>0</xdr:row>
      <xdr:rowOff>47625</xdr:rowOff>
    </xdr:from>
    <xdr:to>
      <xdr:col>14</xdr:col>
      <xdr:colOff>752475</xdr:colOff>
      <xdr:row>2</xdr:row>
      <xdr:rowOff>38100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D91D37B9-8436-4C04-BA9A-D00445C00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71" t="37917" r="34979" b="39536"/>
        <a:stretch>
          <a:fillRect/>
        </a:stretch>
      </xdr:blipFill>
      <xdr:spPr bwMode="auto">
        <a:xfrm>
          <a:off x="6086475" y="47625"/>
          <a:ext cx="695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152400</xdr:rowOff>
    </xdr:from>
    <xdr:to>
      <xdr:col>2</xdr:col>
      <xdr:colOff>285750</xdr:colOff>
      <xdr:row>3</xdr:row>
      <xdr:rowOff>85725</xdr:rowOff>
    </xdr:to>
    <xdr:pic>
      <xdr:nvPicPr>
        <xdr:cNvPr id="3" name="Imagen 5" descr="cid:image004.jpg@01D7823F.95D2A700">
          <a:extLst>
            <a:ext uri="{FF2B5EF4-FFF2-40B4-BE49-F238E27FC236}">
              <a16:creationId xmlns:a16="http://schemas.microsoft.com/office/drawing/2014/main" id="{31780FD6-ACBB-4463-BA2B-72D65DE1E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7143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352425</xdr:colOff>
      <xdr:row>1</xdr:row>
      <xdr:rowOff>47625</xdr:rowOff>
    </xdr:from>
    <xdr:to>
      <xdr:col>5</xdr:col>
      <xdr:colOff>152400</xdr:colOff>
      <xdr:row>3</xdr:row>
      <xdr:rowOff>47625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D288E28E-03F6-4D3D-A630-03E17AFE9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90500"/>
          <a:ext cx="7239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350520</xdr:colOff>
      <xdr:row>1</xdr:row>
      <xdr:rowOff>20955</xdr:rowOff>
    </xdr:from>
    <xdr:to>
      <xdr:col>5</xdr:col>
      <xdr:colOff>1166963</xdr:colOff>
      <xdr:row>3</xdr:row>
      <xdr:rowOff>21336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3D5C2F-8BCF-4B74-94E0-B99CA08D2B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7570470" y="182880"/>
          <a:ext cx="816443" cy="324231"/>
        </a:xfrm>
        <a:prstGeom prst="rect">
          <a:avLst/>
        </a:prstGeom>
      </xdr:spPr>
    </xdr:pic>
    <xdr:clientData/>
  </xdr:twoCellAnchor>
  <xdr:twoCellAnchor editAs="oneCell">
    <xdr:from>
      <xdr:col>1</xdr:col>
      <xdr:colOff>9360</xdr:colOff>
      <xdr:row>1</xdr:row>
      <xdr:rowOff>38100</xdr:rowOff>
    </xdr:from>
    <xdr:to>
      <xdr:col>1</xdr:col>
      <xdr:colOff>661035</xdr:colOff>
      <xdr:row>2</xdr:row>
      <xdr:rowOff>154249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FB7EE5FC-41B2-4554-B494-3A5995C7CB8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785" y="200025"/>
          <a:ext cx="651675" cy="278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708660</xdr:colOff>
      <xdr:row>1</xdr:row>
      <xdr:rowOff>45720</xdr:rowOff>
    </xdr:from>
    <xdr:to>
      <xdr:col>1</xdr:col>
      <xdr:colOff>1455420</xdr:colOff>
      <xdr:row>2</xdr:row>
      <xdr:rowOff>156845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B3381D1-A62F-4B1E-B5DD-CC90A78A6549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" y="207645"/>
          <a:ext cx="746760" cy="273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Su}}ary"/>
      <sheetName val="SHOPLIST"/>
      <sheetName val="BQ"/>
      <sheetName val="BQ External"/>
      <sheetName val="Notes"/>
      <sheetName val="Basis"/>
      <sheetName val="TAS"/>
      <sheetName val="#REF"/>
      <sheetName val="StattCo yCharges"/>
      <sheetName val="GFA_HQ_Building"/>
      <sheetName val="GFA_Conference"/>
      <sheetName val="icmal"/>
      <sheetName val="Penthouse Apartment"/>
      <sheetName val="SubmitCal"/>
      <sheetName val="LABOUR HISTOGRAM"/>
      <sheetName val="D-623D"/>
      <sheetName val="Sheet1"/>
      <sheetName val="Option"/>
      <sheetName val="Chiet tinh dz22"/>
      <sheetName val="Chiet tinh dz35"/>
      <sheetName val="Cash2"/>
      <sheetName val="Z"/>
      <sheetName val="CT Thang Mo"/>
      <sheetName val="Raw Data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Lab Cum Hist"/>
      <sheetName val="改加胶玻璃、室外栏杆"/>
      <sheetName val="1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CASHFLOWS"/>
      <sheetName val="LEVEL SHEET"/>
      <sheetName val="Graph Data (DO NOT PRINT)"/>
      <sheetName val="BOQ"/>
      <sheetName val="Bill No. 2"/>
      <sheetName val="ancillary"/>
      <sheetName val="FOL - Bar"/>
      <sheetName val="Data"/>
      <sheetName val="Tender Summary"/>
      <sheetName val="Insurance Ext"/>
      <sheetName val="Prelims"/>
      <sheetName val="SPT vs PHI"/>
      <sheetName val="Customize Your Invoice"/>
      <sheetName val="B"/>
      <sheetName val="HVAC BoQ"/>
      <sheetName val="PriceSummary"/>
      <sheetName val="Sheet2"/>
      <sheetName val="LABOUR_HISTOGRAM"/>
      <sheetName val="JAS"/>
      <sheetName val="企业表一"/>
      <sheetName val="M-5C"/>
      <sheetName val="M-5A"/>
      <sheetName val="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intr stool brkup"/>
      <sheetName val="CT  PL"/>
      <sheetName val="budget summary (2)"/>
      <sheetName val="Budget Analysis Summary"/>
      <sheetName val="Budget"/>
      <sheetName val="Rate analysis"/>
      <sheetName val="ConferenceCentre_x0000_옰ʒ䄂ʒ鵠ʐ䄂ʒ閐̐䄂ʒ蕈̐"/>
      <sheetName val="HQ-TO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 refreshError="1"/>
      <sheetData sheetId="155"/>
      <sheetData sheetId="156"/>
      <sheetData sheetId="157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2"/>
  <sheetViews>
    <sheetView tabSelected="1" view="pageBreakPreview" zoomScale="90" zoomScaleNormal="115" zoomScaleSheetLayoutView="90" workbookViewId="0">
      <selection activeCell="I17" sqref="I17"/>
    </sheetView>
  </sheetViews>
  <sheetFormatPr baseColWidth="10" defaultColWidth="11.42578125" defaultRowHeight="12.75" x14ac:dyDescent="0.2"/>
  <cols>
    <col min="1" max="1" width="2.42578125" customWidth="1"/>
    <col min="2" max="2" width="13.7109375" customWidth="1"/>
    <col min="3" max="3" width="17.42578125" customWidth="1"/>
    <col min="4" max="4" width="50.42578125" customWidth="1"/>
    <col min="5" max="5" width="9.85546875" style="5" customWidth="1"/>
    <col min="6" max="6" width="12.140625" customWidth="1"/>
    <col min="7" max="7" width="16.42578125" style="3" customWidth="1"/>
    <col min="8" max="8" width="15.42578125" style="3" customWidth="1"/>
    <col min="9" max="9" width="3.7109375" customWidth="1"/>
  </cols>
  <sheetData>
    <row r="1" spans="2:8" x14ac:dyDescent="0.2">
      <c r="C1" s="1"/>
      <c r="D1" s="1" t="s">
        <v>184</v>
      </c>
      <c r="E1" s="2"/>
    </row>
    <row r="2" spans="2:8" x14ac:dyDescent="0.2">
      <c r="C2" s="1"/>
      <c r="D2" s="1" t="s">
        <v>185</v>
      </c>
      <c r="E2" s="2"/>
    </row>
    <row r="3" spans="2:8" x14ac:dyDescent="0.2">
      <c r="C3" s="4"/>
      <c r="D3" s="4"/>
    </row>
    <row r="5" spans="2:8" ht="13.5" thickBot="1" x14ac:dyDescent="0.25"/>
    <row r="6" spans="2:8" ht="25.5" x14ac:dyDescent="0.2">
      <c r="B6" s="98" t="s">
        <v>0</v>
      </c>
      <c r="C6" s="147" t="s">
        <v>1</v>
      </c>
      <c r="D6" s="148"/>
      <c r="E6" s="6" t="s">
        <v>2</v>
      </c>
      <c r="F6" s="7" t="s">
        <v>3</v>
      </c>
      <c r="G6" s="7" t="s">
        <v>4</v>
      </c>
      <c r="H6" s="8" t="s">
        <v>5</v>
      </c>
    </row>
    <row r="7" spans="2:8" x14ac:dyDescent="0.2">
      <c r="B7" s="99">
        <v>1</v>
      </c>
      <c r="C7" s="9" t="s">
        <v>6</v>
      </c>
      <c r="D7" s="9"/>
      <c r="E7" s="10"/>
      <c r="F7" s="11"/>
      <c r="G7" s="11"/>
      <c r="H7" s="100">
        <f>+H8</f>
        <v>45465</v>
      </c>
    </row>
    <row r="8" spans="2:8" x14ac:dyDescent="0.2">
      <c r="B8" s="101">
        <v>1.1000000000000001</v>
      </c>
      <c r="C8" s="9" t="s">
        <v>7</v>
      </c>
      <c r="D8" s="9"/>
      <c r="E8" s="10"/>
      <c r="F8" s="11"/>
      <c r="G8" s="11"/>
      <c r="H8" s="102">
        <f>SUM(H9:H12)</f>
        <v>45465</v>
      </c>
    </row>
    <row r="9" spans="2:8" x14ac:dyDescent="0.2">
      <c r="B9" s="103" t="s">
        <v>8</v>
      </c>
      <c r="C9" s="12" t="s">
        <v>9</v>
      </c>
      <c r="D9" s="12"/>
      <c r="E9" s="13" t="s">
        <v>10</v>
      </c>
      <c r="F9" s="14">
        <v>1</v>
      </c>
      <c r="G9" s="14">
        <v>10500</v>
      </c>
      <c r="H9" s="104">
        <f>+ROUND(F9*G9,2)</f>
        <v>10500</v>
      </c>
    </row>
    <row r="10" spans="2:8" x14ac:dyDescent="0.2">
      <c r="B10" s="103" t="s">
        <v>11</v>
      </c>
      <c r="C10" s="12" t="s">
        <v>12</v>
      </c>
      <c r="D10" s="12"/>
      <c r="E10" s="13" t="s">
        <v>10</v>
      </c>
      <c r="F10" s="14">
        <v>1</v>
      </c>
      <c r="G10" s="14">
        <v>10500</v>
      </c>
      <c r="H10" s="104">
        <f>+ROUND(F10*G10,2)</f>
        <v>10500</v>
      </c>
    </row>
    <row r="11" spans="2:8" x14ac:dyDescent="0.2">
      <c r="B11" s="105" t="s">
        <v>13</v>
      </c>
      <c r="C11" s="15" t="s">
        <v>14</v>
      </c>
      <c r="D11" s="15"/>
      <c r="E11" s="16" t="s">
        <v>10</v>
      </c>
      <c r="F11" s="17">
        <v>1</v>
      </c>
      <c r="G11" s="17">
        <v>13965</v>
      </c>
      <c r="H11" s="104">
        <f>+ROUND(F11*G11,2)</f>
        <v>13965</v>
      </c>
    </row>
    <row r="12" spans="2:8" x14ac:dyDescent="0.2">
      <c r="B12" s="103" t="s">
        <v>15</v>
      </c>
      <c r="C12" s="12" t="s">
        <v>16</v>
      </c>
      <c r="D12" s="12"/>
      <c r="E12" s="13" t="s">
        <v>10</v>
      </c>
      <c r="F12" s="14">
        <v>1</v>
      </c>
      <c r="G12" s="14">
        <v>10500</v>
      </c>
      <c r="H12" s="104">
        <f>+ROUND(F12*G12,2)</f>
        <v>10500</v>
      </c>
    </row>
    <row r="13" spans="2:8" x14ac:dyDescent="0.2">
      <c r="B13" s="99">
        <v>2</v>
      </c>
      <c r="C13" s="9" t="s">
        <v>17</v>
      </c>
      <c r="D13" s="9"/>
      <c r="E13" s="10"/>
      <c r="F13" s="11"/>
      <c r="G13" s="11"/>
      <c r="H13" s="106">
        <f>SUM(H14:H15)</f>
        <v>3708669.41</v>
      </c>
    </row>
    <row r="14" spans="2:8" x14ac:dyDescent="0.2">
      <c r="B14" s="103" t="s">
        <v>18</v>
      </c>
      <c r="C14" s="12" t="s">
        <v>19</v>
      </c>
      <c r="D14" s="12"/>
      <c r="E14" s="13" t="s">
        <v>10</v>
      </c>
      <c r="F14" s="14">
        <v>1</v>
      </c>
      <c r="G14" s="14">
        <v>2891169.41</v>
      </c>
      <c r="H14" s="104">
        <f>+ROUND(F14*G14,2)</f>
        <v>2891169.41</v>
      </c>
    </row>
    <row r="15" spans="2:8" x14ac:dyDescent="0.2">
      <c r="B15" s="103" t="s">
        <v>20</v>
      </c>
      <c r="C15" s="12" t="s">
        <v>21</v>
      </c>
      <c r="D15" s="12"/>
      <c r="E15" s="13" t="s">
        <v>10</v>
      </c>
      <c r="F15" s="14">
        <v>1</v>
      </c>
      <c r="G15" s="14">
        <v>817500</v>
      </c>
      <c r="H15" s="104">
        <f>+ROUND(F15*G15,2)</f>
        <v>817500</v>
      </c>
    </row>
    <row r="16" spans="2:8" x14ac:dyDescent="0.2">
      <c r="B16" s="99">
        <v>3</v>
      </c>
      <c r="C16" s="9" t="s">
        <v>22</v>
      </c>
      <c r="D16" s="9"/>
      <c r="E16" s="10"/>
      <c r="F16" s="11"/>
      <c r="G16" s="11"/>
      <c r="H16" s="106">
        <f>+H18</f>
        <v>298844.84999999998</v>
      </c>
    </row>
    <row r="17" spans="2:8" x14ac:dyDescent="0.2">
      <c r="B17" s="107">
        <v>3.1</v>
      </c>
      <c r="C17" s="18" t="s">
        <v>23</v>
      </c>
      <c r="D17" s="18"/>
      <c r="E17" s="19"/>
      <c r="F17" s="14"/>
      <c r="G17" s="14"/>
      <c r="H17" s="104"/>
    </row>
    <row r="18" spans="2:8" x14ac:dyDescent="0.2">
      <c r="B18" s="103" t="s">
        <v>24</v>
      </c>
      <c r="C18" s="12" t="s">
        <v>25</v>
      </c>
      <c r="D18" s="12"/>
      <c r="E18" s="13" t="s">
        <v>10</v>
      </c>
      <c r="F18" s="14">
        <v>1</v>
      </c>
      <c r="G18" s="14">
        <v>298844.85000000003</v>
      </c>
      <c r="H18" s="104">
        <f>+ROUND(F18*G18,2)</f>
        <v>298844.84999999998</v>
      </c>
    </row>
    <row r="19" spans="2:8" x14ac:dyDescent="0.2">
      <c r="B19" s="99">
        <v>4</v>
      </c>
      <c r="C19" s="9" t="s">
        <v>26</v>
      </c>
      <c r="D19" s="9"/>
      <c r="E19" s="10"/>
      <c r="F19" s="11"/>
      <c r="G19" s="11"/>
      <c r="H19" s="106">
        <f>+H20+H23</f>
        <v>67769613.590000004</v>
      </c>
    </row>
    <row r="20" spans="2:8" x14ac:dyDescent="0.2">
      <c r="B20" s="107">
        <v>4.0999999999999996</v>
      </c>
      <c r="C20" s="18" t="s">
        <v>27</v>
      </c>
      <c r="D20" s="18"/>
      <c r="E20" s="19"/>
      <c r="F20" s="14"/>
      <c r="G20" s="14"/>
      <c r="H20" s="108">
        <f>SUM(H21:H22)</f>
        <v>67622125.590000004</v>
      </c>
    </row>
    <row r="21" spans="2:8" x14ac:dyDescent="0.2">
      <c r="B21" s="103" t="s">
        <v>28</v>
      </c>
      <c r="C21" s="12" t="s">
        <v>29</v>
      </c>
      <c r="D21" s="12"/>
      <c r="E21" s="13" t="s">
        <v>30</v>
      </c>
      <c r="F21" s="14">
        <v>20.100000000000001</v>
      </c>
      <c r="G21" s="14">
        <v>69768.83</v>
      </c>
      <c r="H21" s="104">
        <f>+ROUND(F21*G21,2)</f>
        <v>1402353.48</v>
      </c>
    </row>
    <row r="22" spans="2:8" x14ac:dyDescent="0.2">
      <c r="B22" s="103" t="s">
        <v>31</v>
      </c>
      <c r="C22" s="12" t="s">
        <v>32</v>
      </c>
      <c r="D22" s="12"/>
      <c r="E22" s="13" t="s">
        <v>33</v>
      </c>
      <c r="F22" s="14">
        <v>1675177.64</v>
      </c>
      <c r="G22" s="14">
        <v>39.53</v>
      </c>
      <c r="H22" s="104">
        <f>+ROUND(F22*G22,2)</f>
        <v>66219772.109999999</v>
      </c>
    </row>
    <row r="23" spans="2:8" x14ac:dyDescent="0.2">
      <c r="B23" s="107">
        <v>4.2</v>
      </c>
      <c r="C23" s="18" t="s">
        <v>34</v>
      </c>
      <c r="D23" s="18"/>
      <c r="E23" s="19"/>
      <c r="F23" s="14"/>
      <c r="G23" s="14"/>
      <c r="H23" s="108">
        <f>SUM(H24)</f>
        <v>147488</v>
      </c>
    </row>
    <row r="24" spans="2:8" x14ac:dyDescent="0.2">
      <c r="B24" s="103" t="s">
        <v>35</v>
      </c>
      <c r="C24" s="12" t="s">
        <v>36</v>
      </c>
      <c r="D24" s="12"/>
      <c r="E24" s="13" t="s">
        <v>10</v>
      </c>
      <c r="F24" s="14">
        <v>1</v>
      </c>
      <c r="G24" s="14">
        <v>147488</v>
      </c>
      <c r="H24" s="104">
        <f>+ROUND(F24*G24,2)</f>
        <v>147488</v>
      </c>
    </row>
    <row r="25" spans="2:8" x14ac:dyDescent="0.2">
      <c r="B25" s="99">
        <v>5</v>
      </c>
      <c r="C25" s="9" t="s">
        <v>37</v>
      </c>
      <c r="D25" s="9"/>
      <c r="E25" s="10"/>
      <c r="F25" s="11"/>
      <c r="G25" s="11"/>
      <c r="H25" s="106">
        <f>SUM(H26:H28)</f>
        <v>66236523.890000001</v>
      </c>
    </row>
    <row r="26" spans="2:8" x14ac:dyDescent="0.2">
      <c r="B26" s="109">
        <v>5.0999999999999996</v>
      </c>
      <c r="C26" s="12" t="s">
        <v>38</v>
      </c>
      <c r="D26" s="12"/>
      <c r="E26" s="13" t="s">
        <v>33</v>
      </c>
      <c r="F26" s="14">
        <v>1675177.64</v>
      </c>
      <c r="G26" s="14">
        <v>30.01</v>
      </c>
      <c r="H26" s="104">
        <f>+ROUND(F26*G26,2)</f>
        <v>50272080.979999997</v>
      </c>
    </row>
    <row r="27" spans="2:8" x14ac:dyDescent="0.2">
      <c r="B27" s="109">
        <v>5.2</v>
      </c>
      <c r="C27" s="19" t="s">
        <v>39</v>
      </c>
      <c r="D27" s="19"/>
      <c r="E27" s="13" t="s">
        <v>40</v>
      </c>
      <c r="F27" s="14">
        <v>1675177.64</v>
      </c>
      <c r="G27" s="14">
        <v>9.5299999999999994</v>
      </c>
      <c r="H27" s="104">
        <f>+ROUND(F27*G27,2)</f>
        <v>15964442.91</v>
      </c>
    </row>
    <row r="28" spans="2:8" x14ac:dyDescent="0.2">
      <c r="B28" s="109"/>
      <c r="C28" s="19" t="s">
        <v>41</v>
      </c>
      <c r="D28" s="19"/>
      <c r="E28" s="13" t="s">
        <v>42</v>
      </c>
      <c r="F28" s="14"/>
      <c r="G28" s="14">
        <v>3.56</v>
      </c>
      <c r="H28" s="104"/>
    </row>
    <row r="29" spans="2:8" x14ac:dyDescent="0.2">
      <c r="B29" s="99">
        <v>6</v>
      </c>
      <c r="C29" s="9" t="s">
        <v>43</v>
      </c>
      <c r="D29" s="9"/>
      <c r="E29" s="10"/>
      <c r="F29" s="11"/>
      <c r="G29" s="11"/>
      <c r="H29" s="106">
        <f>SUM(H30:H32)</f>
        <v>22364730.25</v>
      </c>
    </row>
    <row r="30" spans="2:8" x14ac:dyDescent="0.2">
      <c r="B30" s="109">
        <v>6.1</v>
      </c>
      <c r="C30" s="12" t="s">
        <v>44</v>
      </c>
      <c r="D30" s="12"/>
      <c r="E30" s="13" t="s">
        <v>40</v>
      </c>
      <c r="F30" s="14">
        <v>4467140</v>
      </c>
      <c r="G30" s="14">
        <v>2.44</v>
      </c>
      <c r="H30" s="104">
        <f>+ROUND(F30*G30,2)</f>
        <v>10899821.6</v>
      </c>
    </row>
    <row r="31" spans="2:8" x14ac:dyDescent="0.2">
      <c r="B31" s="109">
        <v>6.2</v>
      </c>
      <c r="C31" s="12" t="s">
        <v>45</v>
      </c>
      <c r="D31" s="12"/>
      <c r="E31" s="13" t="s">
        <v>40</v>
      </c>
      <c r="F31" s="14">
        <v>982770</v>
      </c>
      <c r="G31" s="14">
        <v>7.7</v>
      </c>
      <c r="H31" s="104">
        <f>+ROUND(F31*G31,2)</f>
        <v>7567329</v>
      </c>
    </row>
    <row r="32" spans="2:8" x14ac:dyDescent="0.2">
      <c r="B32" s="109">
        <v>6.3</v>
      </c>
      <c r="C32" s="12" t="s">
        <v>46</v>
      </c>
      <c r="D32" s="12"/>
      <c r="E32" s="13" t="s">
        <v>33</v>
      </c>
      <c r="F32" s="20">
        <v>1116785</v>
      </c>
      <c r="G32" s="20">
        <v>3.49</v>
      </c>
      <c r="H32" s="104">
        <f>+ROUND(F32*G32,2)</f>
        <v>3897579.65</v>
      </c>
    </row>
    <row r="33" spans="2:8" x14ac:dyDescent="0.2">
      <c r="B33" s="99">
        <v>7</v>
      </c>
      <c r="C33" s="9" t="s">
        <v>47</v>
      </c>
      <c r="D33" s="9"/>
      <c r="E33" s="10"/>
      <c r="F33" s="11"/>
      <c r="G33" s="11"/>
      <c r="H33" s="106">
        <f>+H34</f>
        <v>14700</v>
      </c>
    </row>
    <row r="34" spans="2:8" x14ac:dyDescent="0.2">
      <c r="B34" s="109">
        <v>7.1</v>
      </c>
      <c r="C34" s="12" t="s">
        <v>48</v>
      </c>
      <c r="D34" s="12"/>
      <c r="E34" s="13" t="s">
        <v>49</v>
      </c>
      <c r="F34" s="14">
        <v>10000</v>
      </c>
      <c r="G34" s="14">
        <v>1.47</v>
      </c>
      <c r="H34" s="104">
        <f>+F34*G34</f>
        <v>14700</v>
      </c>
    </row>
    <row r="35" spans="2:8" x14ac:dyDescent="0.2">
      <c r="B35" s="99">
        <v>8</v>
      </c>
      <c r="C35" s="9" t="s">
        <v>50</v>
      </c>
      <c r="D35" s="9"/>
      <c r="E35" s="10"/>
      <c r="F35" s="11"/>
      <c r="G35" s="11"/>
      <c r="H35" s="106">
        <f>+H36</f>
        <v>1272552.8</v>
      </c>
    </row>
    <row r="36" spans="2:8" x14ac:dyDescent="0.2">
      <c r="B36" s="109">
        <v>8.1</v>
      </c>
      <c r="C36" s="12" t="s">
        <v>51</v>
      </c>
      <c r="D36" s="12"/>
      <c r="E36" s="13" t="s">
        <v>52</v>
      </c>
      <c r="F36" s="14">
        <v>20</v>
      </c>
      <c r="G36" s="14">
        <v>63627.64</v>
      </c>
      <c r="H36" s="104">
        <f>+ROUND(F36*G36,2)</f>
        <v>1272552.8</v>
      </c>
    </row>
    <row r="37" spans="2:8" x14ac:dyDescent="0.2">
      <c r="B37" s="99">
        <v>9</v>
      </c>
      <c r="C37" s="9" t="s">
        <v>53</v>
      </c>
      <c r="D37" s="9"/>
      <c r="E37" s="10"/>
      <c r="F37" s="11"/>
      <c r="G37" s="11"/>
      <c r="H37" s="106">
        <f>+H38</f>
        <v>837416.6</v>
      </c>
    </row>
    <row r="38" spans="2:8" x14ac:dyDescent="0.2">
      <c r="B38" s="109">
        <v>9.1999999999999993</v>
      </c>
      <c r="C38" s="12" t="s">
        <v>54</v>
      </c>
      <c r="D38" s="12"/>
      <c r="E38" s="13" t="s">
        <v>52</v>
      </c>
      <c r="F38" s="14">
        <v>20</v>
      </c>
      <c r="G38" s="14">
        <v>41870.83</v>
      </c>
      <c r="H38" s="104">
        <f>+ROUND(F38*G38,2)</f>
        <v>837416.6</v>
      </c>
    </row>
    <row r="39" spans="2:8" x14ac:dyDescent="0.2">
      <c r="B39" s="21"/>
      <c r="C39" s="22" t="s">
        <v>55</v>
      </c>
      <c r="D39" s="22"/>
      <c r="E39" s="23"/>
      <c r="F39" s="23"/>
      <c r="G39" s="24"/>
      <c r="H39" s="25">
        <f>H25+H19+H16+H13+H7+H29+H33+H35+H37</f>
        <v>162548516.39000002</v>
      </c>
    </row>
    <row r="40" spans="2:8" ht="20.25" customHeight="1" x14ac:dyDescent="0.2">
      <c r="B40" s="26"/>
      <c r="C40" s="146" t="s">
        <v>56</v>
      </c>
      <c r="D40" s="146"/>
      <c r="E40" s="28"/>
      <c r="F40" s="29"/>
      <c r="G40" s="30"/>
      <c r="H40" s="31">
        <f>+'2. Gasto general'!D135</f>
        <v>26117577.919999998</v>
      </c>
    </row>
    <row r="41" spans="2:8" x14ac:dyDescent="0.2">
      <c r="B41" s="26"/>
      <c r="C41" s="27" t="s">
        <v>57</v>
      </c>
      <c r="D41" s="27"/>
      <c r="E41" s="28"/>
      <c r="F41" s="29"/>
      <c r="G41" s="30">
        <v>0.1</v>
      </c>
      <c r="H41" s="31">
        <f>+G41*H39</f>
        <v>16254851.639000002</v>
      </c>
    </row>
    <row r="42" spans="2:8" ht="13.5" thickBot="1" x14ac:dyDescent="0.25">
      <c r="B42" s="32"/>
      <c r="C42" s="33" t="s">
        <v>58</v>
      </c>
      <c r="D42" s="33"/>
      <c r="E42" s="34"/>
      <c r="F42" s="34"/>
      <c r="G42" s="35"/>
      <c r="H42" s="36">
        <f>+H39+H40+H41</f>
        <v>204920945.949</v>
      </c>
    </row>
  </sheetData>
  <mergeCells count="2">
    <mergeCell ref="C40:D40"/>
    <mergeCell ref="C6:D6"/>
  </mergeCells>
  <printOptions horizontalCentered="1"/>
  <pageMargins left="0.23622047244094488" right="0.23622047244094488" top="0.74803149606299213" bottom="0.74803149606299213" header="0" footer="0"/>
  <pageSetup paperSize="9" scale="73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C0704-43AA-4681-8C9C-0F9EBDDBE49C}">
  <sheetPr>
    <pageSetUpPr fitToPage="1"/>
  </sheetPr>
  <dimension ref="A1:CX135"/>
  <sheetViews>
    <sheetView showZeros="0" view="pageBreakPreview" topLeftCell="C1" zoomScaleNormal="100" zoomScaleSheetLayoutView="100" workbookViewId="0">
      <pane ySplit="8" topLeftCell="A92" activePane="bottomLeft" state="frozen"/>
      <selection pane="bottomLeft" activeCell="F121" sqref="F121"/>
    </sheetView>
  </sheetViews>
  <sheetFormatPr baseColWidth="10" defaultColWidth="11.42578125" defaultRowHeight="12.75" x14ac:dyDescent="0.2"/>
  <cols>
    <col min="1" max="1" width="1.7109375" style="92" customWidth="1"/>
    <col min="2" max="2" width="1.7109375" style="95" customWidth="1"/>
    <col min="3" max="3" width="59.42578125" style="92" customWidth="1"/>
    <col min="4" max="4" width="11.7109375" style="92" customWidth="1"/>
    <col min="5" max="5" width="10.28515625" style="92" customWidth="1"/>
    <col min="6" max="6" width="12.28515625" style="92" bestFit="1" customWidth="1"/>
    <col min="7" max="7" width="12.140625" style="92" customWidth="1"/>
    <col min="8" max="16384" width="11.42578125" style="92"/>
  </cols>
  <sheetData>
    <row r="1" spans="1:8" x14ac:dyDescent="0.2">
      <c r="B1" s="92"/>
      <c r="C1" s="1" t="s">
        <v>487</v>
      </c>
      <c r="D1" s="78"/>
      <c r="F1" s="93"/>
      <c r="G1" s="93"/>
    </row>
    <row r="2" spans="1:8" x14ac:dyDescent="0.2">
      <c r="B2" s="92"/>
      <c r="C2" s="1" t="s">
        <v>488</v>
      </c>
      <c r="D2" s="78"/>
      <c r="F2" s="93"/>
      <c r="G2" s="93"/>
    </row>
    <row r="3" spans="1:8" ht="8.4499999999999993" customHeight="1" x14ac:dyDescent="0.2">
      <c r="B3" s="92"/>
      <c r="C3" s="94"/>
      <c r="D3" s="95"/>
      <c r="F3" s="93"/>
      <c r="G3" s="93"/>
    </row>
    <row r="4" spans="1:8" ht="21.6" customHeight="1" x14ac:dyDescent="0.2">
      <c r="C4" s="37" t="s">
        <v>59</v>
      </c>
      <c r="D4" s="38"/>
      <c r="E4" s="38"/>
      <c r="F4" s="38"/>
      <c r="G4" s="38"/>
      <c r="H4" s="38"/>
    </row>
    <row r="5" spans="1:8" ht="12.75" customHeight="1" thickBot="1" x14ac:dyDescent="0.25">
      <c r="C5" s="39"/>
    </row>
    <row r="6" spans="1:8" s="40" customFormat="1" ht="13.5" customHeight="1" x14ac:dyDescent="0.2">
      <c r="B6" s="41"/>
      <c r="C6" s="149" t="s">
        <v>1</v>
      </c>
      <c r="D6" s="152" t="s">
        <v>60</v>
      </c>
      <c r="E6" s="152" t="s">
        <v>61</v>
      </c>
      <c r="F6" s="152" t="s">
        <v>62</v>
      </c>
      <c r="G6" s="155" t="s">
        <v>63</v>
      </c>
    </row>
    <row r="7" spans="1:8" s="40" customFormat="1" x14ac:dyDescent="0.2">
      <c r="B7" s="41"/>
      <c r="C7" s="150"/>
      <c r="D7" s="153"/>
      <c r="E7" s="153"/>
      <c r="F7" s="153"/>
      <c r="G7" s="156"/>
    </row>
    <row r="8" spans="1:8" s="40" customFormat="1" ht="19.149999999999999" customHeight="1" thickBot="1" x14ac:dyDescent="0.25">
      <c r="B8" s="41"/>
      <c r="C8" s="151"/>
      <c r="D8" s="154"/>
      <c r="E8" s="154"/>
      <c r="F8" s="154"/>
      <c r="G8" s="157"/>
    </row>
    <row r="9" spans="1:8" s="46" customFormat="1" ht="17.25" thickBot="1" x14ac:dyDescent="0.25">
      <c r="A9" s="40"/>
      <c r="B9" s="41"/>
      <c r="C9" s="42" t="s">
        <v>64</v>
      </c>
      <c r="D9" s="43"/>
      <c r="E9" s="44"/>
      <c r="F9" s="44"/>
      <c r="G9" s="45">
        <f>+SUM(G10:G69)</f>
        <v>10911471.879999999</v>
      </c>
    </row>
    <row r="10" spans="1:8" s="40" customFormat="1" ht="17.25" thickBot="1" x14ac:dyDescent="0.25">
      <c r="B10" s="41"/>
      <c r="C10" s="42" t="s">
        <v>65</v>
      </c>
      <c r="D10" s="43"/>
      <c r="E10" s="44"/>
      <c r="F10" s="44"/>
      <c r="G10" s="45"/>
    </row>
    <row r="11" spans="1:8" s="40" customFormat="1" ht="15.75" customHeight="1" thickBot="1" x14ac:dyDescent="0.25">
      <c r="B11" s="41"/>
      <c r="C11" s="47" t="s">
        <v>66</v>
      </c>
      <c r="D11" s="48">
        <v>1</v>
      </c>
      <c r="E11" s="49">
        <v>19</v>
      </c>
      <c r="F11" s="50">
        <v>28125</v>
      </c>
      <c r="G11" s="96">
        <f>+ROUND(E11*F11,2)</f>
        <v>534375</v>
      </c>
    </row>
    <row r="12" spans="1:8" s="40" customFormat="1" ht="15.75" customHeight="1" thickBot="1" x14ac:dyDescent="0.25">
      <c r="B12" s="41"/>
      <c r="C12" s="42" t="s">
        <v>67</v>
      </c>
      <c r="D12" s="51"/>
      <c r="E12" s="52"/>
      <c r="F12" s="52"/>
      <c r="G12" s="45"/>
    </row>
    <row r="13" spans="1:8" s="40" customFormat="1" ht="15.75" customHeight="1" x14ac:dyDescent="0.2">
      <c r="B13" s="41"/>
      <c r="C13" s="47" t="s">
        <v>68</v>
      </c>
      <c r="D13" s="48">
        <v>1</v>
      </c>
      <c r="E13" s="49">
        <v>18</v>
      </c>
      <c r="F13" s="50">
        <v>14063</v>
      </c>
      <c r="G13" s="96">
        <f t="shared" ref="G13:G24" si="0">+ROUND(E13*F13,2)</f>
        <v>253134</v>
      </c>
    </row>
    <row r="14" spans="1:8" s="40" customFormat="1" ht="15.75" customHeight="1" x14ac:dyDescent="0.2">
      <c r="B14" s="41"/>
      <c r="C14" s="47" t="s">
        <v>69</v>
      </c>
      <c r="D14" s="48">
        <v>2</v>
      </c>
      <c r="E14" s="49">
        <v>4</v>
      </c>
      <c r="F14" s="50">
        <v>9281</v>
      </c>
      <c r="G14" s="96">
        <f t="shared" si="0"/>
        <v>37124</v>
      </c>
    </row>
    <row r="15" spans="1:8" s="40" customFormat="1" ht="15.75" customHeight="1" x14ac:dyDescent="0.2">
      <c r="B15" s="41"/>
      <c r="C15" s="47" t="s">
        <v>70</v>
      </c>
      <c r="D15" s="48">
        <v>2</v>
      </c>
      <c r="E15" s="49">
        <v>11</v>
      </c>
      <c r="F15" s="50">
        <v>9281</v>
      </c>
      <c r="G15" s="96">
        <f t="shared" si="0"/>
        <v>102091</v>
      </c>
    </row>
    <row r="16" spans="1:8" s="40" customFormat="1" ht="15.75" customHeight="1" x14ac:dyDescent="0.2">
      <c r="B16" s="41"/>
      <c r="C16" s="47" t="s">
        <v>71</v>
      </c>
      <c r="D16" s="48">
        <v>2</v>
      </c>
      <c r="E16" s="49">
        <v>8</v>
      </c>
      <c r="F16" s="50">
        <v>9281</v>
      </c>
      <c r="G16" s="96">
        <f t="shared" si="0"/>
        <v>74248</v>
      </c>
    </row>
    <row r="17" spans="2:7" s="40" customFormat="1" ht="15.75" customHeight="1" x14ac:dyDescent="0.2">
      <c r="B17" s="41"/>
      <c r="C17" s="47" t="s">
        <v>72</v>
      </c>
      <c r="D17" s="48">
        <v>2</v>
      </c>
      <c r="E17" s="49">
        <v>35</v>
      </c>
      <c r="F17" s="50">
        <v>9281</v>
      </c>
      <c r="G17" s="96">
        <f t="shared" si="0"/>
        <v>324835</v>
      </c>
    </row>
    <row r="18" spans="2:7" s="40" customFormat="1" ht="15.75" customHeight="1" x14ac:dyDescent="0.2">
      <c r="B18" s="41"/>
      <c r="C18" s="47" t="s">
        <v>73</v>
      </c>
      <c r="D18" s="48">
        <v>2</v>
      </c>
      <c r="E18" s="49">
        <v>9</v>
      </c>
      <c r="F18" s="50">
        <v>9281</v>
      </c>
      <c r="G18" s="96">
        <f t="shared" si="0"/>
        <v>83529</v>
      </c>
    </row>
    <row r="19" spans="2:7" s="40" customFormat="1" ht="15.75" customHeight="1" x14ac:dyDescent="0.2">
      <c r="B19" s="41"/>
      <c r="C19" s="47" t="s">
        <v>74</v>
      </c>
      <c r="D19" s="48">
        <v>2</v>
      </c>
      <c r="E19" s="49">
        <v>14</v>
      </c>
      <c r="F19" s="50">
        <v>9281</v>
      </c>
      <c r="G19" s="96">
        <f t="shared" si="0"/>
        <v>129934</v>
      </c>
    </row>
    <row r="20" spans="2:7" s="40" customFormat="1" ht="15.75" customHeight="1" x14ac:dyDescent="0.2">
      <c r="B20" s="41"/>
      <c r="C20" s="47" t="s">
        <v>75</v>
      </c>
      <c r="D20" s="48">
        <v>2</v>
      </c>
      <c r="E20" s="49">
        <v>29</v>
      </c>
      <c r="F20" s="50">
        <v>9281</v>
      </c>
      <c r="G20" s="96">
        <f t="shared" si="0"/>
        <v>269149</v>
      </c>
    </row>
    <row r="21" spans="2:7" s="40" customFormat="1" ht="15.75" customHeight="1" x14ac:dyDescent="0.2">
      <c r="B21" s="41"/>
      <c r="C21" s="47" t="s">
        <v>76</v>
      </c>
      <c r="D21" s="48">
        <v>1</v>
      </c>
      <c r="E21" s="49">
        <v>11</v>
      </c>
      <c r="F21" s="50">
        <v>9281</v>
      </c>
      <c r="G21" s="96">
        <f t="shared" si="0"/>
        <v>102091</v>
      </c>
    </row>
    <row r="22" spans="2:7" s="40" customFormat="1" ht="15" customHeight="1" x14ac:dyDescent="0.2">
      <c r="B22" s="41"/>
      <c r="C22" s="47" t="s">
        <v>77</v>
      </c>
      <c r="D22" s="48">
        <v>2</v>
      </c>
      <c r="E22" s="49">
        <v>30</v>
      </c>
      <c r="F22" s="50">
        <v>7734.375</v>
      </c>
      <c r="G22" s="96">
        <f t="shared" si="0"/>
        <v>232031.25</v>
      </c>
    </row>
    <row r="23" spans="2:7" s="40" customFormat="1" ht="15" customHeight="1" x14ac:dyDescent="0.2">
      <c r="B23" s="41"/>
      <c r="C23" s="47" t="s">
        <v>489</v>
      </c>
      <c r="D23" s="48">
        <v>1</v>
      </c>
      <c r="E23" s="49">
        <v>18</v>
      </c>
      <c r="F23" s="50">
        <v>11250</v>
      </c>
      <c r="G23" s="96">
        <f t="shared" si="0"/>
        <v>202500</v>
      </c>
    </row>
    <row r="24" spans="2:7" s="40" customFormat="1" ht="15.75" customHeight="1" thickBot="1" x14ac:dyDescent="0.25">
      <c r="B24" s="41"/>
      <c r="C24" s="47" t="s">
        <v>78</v>
      </c>
      <c r="D24" s="48">
        <v>1</v>
      </c>
      <c r="E24" s="49">
        <v>18</v>
      </c>
      <c r="F24" s="50">
        <v>9843.75</v>
      </c>
      <c r="G24" s="96">
        <f t="shared" si="0"/>
        <v>177187.5</v>
      </c>
    </row>
    <row r="25" spans="2:7" s="40" customFormat="1" ht="15" customHeight="1" thickBot="1" x14ac:dyDescent="0.25">
      <c r="B25" s="41"/>
      <c r="C25" s="42" t="s">
        <v>79</v>
      </c>
      <c r="D25" s="51"/>
      <c r="E25" s="52"/>
      <c r="F25" s="52"/>
      <c r="G25" s="45"/>
    </row>
    <row r="26" spans="2:7" s="40" customFormat="1" ht="15" customHeight="1" x14ac:dyDescent="0.2">
      <c r="B26" s="41"/>
      <c r="C26" s="47" t="s">
        <v>80</v>
      </c>
      <c r="D26" s="48">
        <v>1</v>
      </c>
      <c r="E26" s="49">
        <v>19</v>
      </c>
      <c r="F26" s="50">
        <v>19687.5</v>
      </c>
      <c r="G26" s="96">
        <f t="shared" ref="G26:G32" si="1">+ROUND(E26*F26,2)</f>
        <v>374062.5</v>
      </c>
    </row>
    <row r="27" spans="2:7" s="40" customFormat="1" ht="15" customHeight="1" x14ac:dyDescent="0.2">
      <c r="B27" s="41"/>
      <c r="C27" s="47" t="s">
        <v>81</v>
      </c>
      <c r="D27" s="48">
        <v>1</v>
      </c>
      <c r="E27" s="49">
        <v>18</v>
      </c>
      <c r="F27" s="50">
        <v>14625</v>
      </c>
      <c r="G27" s="96">
        <f t="shared" si="1"/>
        <v>263250</v>
      </c>
    </row>
    <row r="28" spans="2:7" s="40" customFormat="1" ht="15" customHeight="1" x14ac:dyDescent="0.2">
      <c r="B28" s="41"/>
      <c r="C28" s="47" t="s">
        <v>82</v>
      </c>
      <c r="D28" s="48">
        <v>1</v>
      </c>
      <c r="E28" s="49">
        <v>18</v>
      </c>
      <c r="F28" s="50">
        <v>8437.5</v>
      </c>
      <c r="G28" s="96">
        <f t="shared" si="1"/>
        <v>151875</v>
      </c>
    </row>
    <row r="29" spans="2:7" s="40" customFormat="1" ht="15" customHeight="1" x14ac:dyDescent="0.2">
      <c r="B29" s="41"/>
      <c r="C29" s="47" t="s">
        <v>83</v>
      </c>
      <c r="D29" s="48">
        <v>1</v>
      </c>
      <c r="E29" s="49">
        <v>18</v>
      </c>
      <c r="F29" s="50">
        <v>11250</v>
      </c>
      <c r="G29" s="96">
        <f t="shared" si="1"/>
        <v>202500</v>
      </c>
    </row>
    <row r="30" spans="2:7" s="40" customFormat="1" ht="15" customHeight="1" x14ac:dyDescent="0.2">
      <c r="B30" s="41"/>
      <c r="C30" s="47" t="s">
        <v>84</v>
      </c>
      <c r="D30" s="48">
        <v>1</v>
      </c>
      <c r="E30" s="49">
        <v>18</v>
      </c>
      <c r="F30" s="50">
        <v>7875</v>
      </c>
      <c r="G30" s="96">
        <f t="shared" si="1"/>
        <v>141750</v>
      </c>
    </row>
    <row r="31" spans="2:7" s="40" customFormat="1" ht="15" customHeight="1" x14ac:dyDescent="0.2">
      <c r="B31" s="41"/>
      <c r="C31" s="47" t="s">
        <v>85</v>
      </c>
      <c r="D31" s="48">
        <v>1</v>
      </c>
      <c r="E31" s="49">
        <v>18</v>
      </c>
      <c r="F31" s="50">
        <v>8437.5</v>
      </c>
      <c r="G31" s="96">
        <f t="shared" si="1"/>
        <v>151875</v>
      </c>
    </row>
    <row r="32" spans="2:7" s="40" customFormat="1" ht="15" customHeight="1" thickBot="1" x14ac:dyDescent="0.25">
      <c r="B32" s="41"/>
      <c r="C32" s="47" t="s">
        <v>86</v>
      </c>
      <c r="D32" s="48">
        <v>1</v>
      </c>
      <c r="E32" s="49">
        <v>18</v>
      </c>
      <c r="F32" s="50">
        <v>11250</v>
      </c>
      <c r="G32" s="96">
        <f t="shared" si="1"/>
        <v>202500</v>
      </c>
    </row>
    <row r="33" spans="2:9" s="40" customFormat="1" ht="15" customHeight="1" thickBot="1" x14ac:dyDescent="0.25">
      <c r="B33" s="41"/>
      <c r="C33" s="42" t="s">
        <v>87</v>
      </c>
      <c r="D33" s="51"/>
      <c r="E33" s="52"/>
      <c r="F33" s="52"/>
      <c r="G33" s="45"/>
    </row>
    <row r="34" spans="2:9" s="40" customFormat="1" ht="15" customHeight="1" x14ac:dyDescent="0.2">
      <c r="B34" s="41"/>
      <c r="C34" s="47" t="s">
        <v>88</v>
      </c>
      <c r="D34" s="48">
        <v>1</v>
      </c>
      <c r="E34" s="49">
        <v>18</v>
      </c>
      <c r="F34" s="50">
        <v>18000</v>
      </c>
      <c r="G34" s="96">
        <f t="shared" ref="G34:G50" si="2">+ROUND(E34*F34,2)</f>
        <v>324000</v>
      </c>
    </row>
    <row r="35" spans="2:9" s="40" customFormat="1" ht="15" customHeight="1" x14ac:dyDescent="0.2">
      <c r="B35" s="41"/>
      <c r="C35" s="47" t="s">
        <v>89</v>
      </c>
      <c r="D35" s="48">
        <v>2</v>
      </c>
      <c r="E35" s="49">
        <v>4</v>
      </c>
      <c r="F35" s="50">
        <v>12938</v>
      </c>
      <c r="G35" s="96">
        <f t="shared" si="2"/>
        <v>51752</v>
      </c>
    </row>
    <row r="36" spans="2:9" s="40" customFormat="1" ht="15" customHeight="1" x14ac:dyDescent="0.2">
      <c r="B36" s="41"/>
      <c r="C36" s="47" t="s">
        <v>90</v>
      </c>
      <c r="D36" s="48">
        <v>2</v>
      </c>
      <c r="E36" s="49">
        <v>11</v>
      </c>
      <c r="F36" s="50">
        <v>12938</v>
      </c>
      <c r="G36" s="96">
        <f t="shared" si="2"/>
        <v>142318</v>
      </c>
    </row>
    <row r="37" spans="2:9" s="40" customFormat="1" ht="15" customHeight="1" x14ac:dyDescent="0.2">
      <c r="B37" s="41"/>
      <c r="C37" s="47" t="s">
        <v>91</v>
      </c>
      <c r="D37" s="48">
        <v>2</v>
      </c>
      <c r="E37" s="49">
        <v>8</v>
      </c>
      <c r="F37" s="50">
        <v>12938</v>
      </c>
      <c r="G37" s="96">
        <f t="shared" si="2"/>
        <v>103504</v>
      </c>
    </row>
    <row r="38" spans="2:9" s="40" customFormat="1" ht="15" customHeight="1" x14ac:dyDescent="0.2">
      <c r="B38" s="41"/>
      <c r="C38" s="47" t="s">
        <v>92</v>
      </c>
      <c r="D38" s="48">
        <v>2</v>
      </c>
      <c r="E38" s="49">
        <v>35</v>
      </c>
      <c r="F38" s="50">
        <v>12938</v>
      </c>
      <c r="G38" s="96">
        <f t="shared" si="2"/>
        <v>452830</v>
      </c>
    </row>
    <row r="39" spans="2:9" s="40" customFormat="1" ht="15" customHeight="1" x14ac:dyDescent="0.2">
      <c r="B39" s="41"/>
      <c r="C39" s="47" t="s">
        <v>93</v>
      </c>
      <c r="D39" s="48">
        <v>2</v>
      </c>
      <c r="E39" s="49">
        <v>9</v>
      </c>
      <c r="F39" s="50">
        <v>12938</v>
      </c>
      <c r="G39" s="96">
        <f t="shared" si="2"/>
        <v>116442</v>
      </c>
    </row>
    <row r="40" spans="2:9" s="40" customFormat="1" ht="15" customHeight="1" x14ac:dyDescent="0.2">
      <c r="B40" s="41"/>
      <c r="C40" s="47" t="s">
        <v>94</v>
      </c>
      <c r="D40" s="48">
        <v>2</v>
      </c>
      <c r="E40" s="49">
        <v>14</v>
      </c>
      <c r="F40" s="50">
        <v>12938</v>
      </c>
      <c r="G40" s="96">
        <f t="shared" si="2"/>
        <v>181132</v>
      </c>
    </row>
    <row r="41" spans="2:9" s="40" customFormat="1" ht="15" customHeight="1" x14ac:dyDescent="0.2">
      <c r="B41" s="41"/>
      <c r="C41" s="47" t="s">
        <v>95</v>
      </c>
      <c r="D41" s="48">
        <v>1</v>
      </c>
      <c r="E41" s="49">
        <v>2</v>
      </c>
      <c r="F41" s="50">
        <v>12938</v>
      </c>
      <c r="G41" s="96">
        <f t="shared" si="2"/>
        <v>25876</v>
      </c>
    </row>
    <row r="42" spans="2:9" s="40" customFormat="1" ht="15" customHeight="1" x14ac:dyDescent="0.2">
      <c r="B42" s="41"/>
      <c r="C42" s="47" t="s">
        <v>96</v>
      </c>
      <c r="D42" s="48">
        <v>1</v>
      </c>
      <c r="E42" s="49">
        <v>5.5</v>
      </c>
      <c r="F42" s="50">
        <v>12938</v>
      </c>
      <c r="G42" s="96">
        <f t="shared" si="2"/>
        <v>71159</v>
      </c>
    </row>
    <row r="43" spans="2:9" s="40" customFormat="1" ht="15" customHeight="1" x14ac:dyDescent="0.2">
      <c r="B43" s="41"/>
      <c r="C43" s="47" t="s">
        <v>97</v>
      </c>
      <c r="D43" s="48">
        <v>1</v>
      </c>
      <c r="E43" s="49">
        <v>4</v>
      </c>
      <c r="F43" s="50">
        <v>12938</v>
      </c>
      <c r="G43" s="96">
        <f t="shared" si="2"/>
        <v>51752</v>
      </c>
    </row>
    <row r="44" spans="2:9" s="40" customFormat="1" ht="15" customHeight="1" x14ac:dyDescent="0.2">
      <c r="B44" s="41"/>
      <c r="C44" s="47" t="s">
        <v>98</v>
      </c>
      <c r="D44" s="48">
        <v>1</v>
      </c>
      <c r="E44" s="49">
        <v>17.5</v>
      </c>
      <c r="F44" s="50">
        <v>12938</v>
      </c>
      <c r="G44" s="96">
        <f t="shared" si="2"/>
        <v>226415</v>
      </c>
    </row>
    <row r="45" spans="2:9" s="40" customFormat="1" ht="15" customHeight="1" x14ac:dyDescent="0.2">
      <c r="B45" s="41"/>
      <c r="C45" s="47" t="s">
        <v>99</v>
      </c>
      <c r="D45" s="48">
        <v>1</v>
      </c>
      <c r="E45" s="49">
        <v>4.5</v>
      </c>
      <c r="F45" s="50">
        <v>12938</v>
      </c>
      <c r="G45" s="96">
        <f t="shared" si="2"/>
        <v>58221</v>
      </c>
    </row>
    <row r="46" spans="2:9" s="40" customFormat="1" ht="15" customHeight="1" x14ac:dyDescent="0.2">
      <c r="B46" s="41"/>
      <c r="C46" s="47" t="s">
        <v>100</v>
      </c>
      <c r="D46" s="48">
        <v>1</v>
      </c>
      <c r="E46" s="49">
        <v>7</v>
      </c>
      <c r="F46" s="50">
        <v>12938</v>
      </c>
      <c r="G46" s="96">
        <f t="shared" si="2"/>
        <v>90566</v>
      </c>
    </row>
    <row r="47" spans="2:9" s="40" customFormat="1" ht="15" customHeight="1" x14ac:dyDescent="0.2">
      <c r="B47" s="41"/>
      <c r="C47" s="47" t="s">
        <v>101</v>
      </c>
      <c r="D47" s="48">
        <v>1</v>
      </c>
      <c r="E47" s="49">
        <v>18</v>
      </c>
      <c r="F47" s="50">
        <v>12938</v>
      </c>
      <c r="G47" s="96">
        <f t="shared" si="2"/>
        <v>232884</v>
      </c>
      <c r="I47" s="53"/>
    </row>
    <row r="48" spans="2:9" s="40" customFormat="1" ht="15" customHeight="1" x14ac:dyDescent="0.2">
      <c r="B48" s="41"/>
      <c r="C48" s="47" t="s">
        <v>102</v>
      </c>
      <c r="D48" s="48">
        <v>1</v>
      </c>
      <c r="E48" s="49">
        <v>18</v>
      </c>
      <c r="F48" s="50">
        <v>12938</v>
      </c>
      <c r="G48" s="96">
        <f t="shared" si="2"/>
        <v>232884</v>
      </c>
      <c r="I48" s="53"/>
    </row>
    <row r="49" spans="1:7" s="54" customFormat="1" ht="15" customHeight="1" x14ac:dyDescent="0.2">
      <c r="A49" s="40"/>
      <c r="B49" s="41"/>
      <c r="C49" s="47" t="s">
        <v>103</v>
      </c>
      <c r="D49" s="48">
        <v>1</v>
      </c>
      <c r="E49" s="49">
        <v>18</v>
      </c>
      <c r="F49" s="50">
        <v>12656.25</v>
      </c>
      <c r="G49" s="96">
        <f t="shared" si="2"/>
        <v>227812.5</v>
      </c>
    </row>
    <row r="50" spans="1:7" s="54" customFormat="1" ht="15" customHeight="1" thickBot="1" x14ac:dyDescent="0.25">
      <c r="A50" s="40"/>
      <c r="B50" s="41"/>
      <c r="C50" s="47" t="s">
        <v>104</v>
      </c>
      <c r="D50" s="48">
        <v>6</v>
      </c>
      <c r="E50" s="49">
        <v>81</v>
      </c>
      <c r="F50" s="50">
        <v>9376.875</v>
      </c>
      <c r="G50" s="96">
        <f t="shared" si="2"/>
        <v>759526.88</v>
      </c>
    </row>
    <row r="51" spans="1:7" s="40" customFormat="1" ht="15" customHeight="1" thickBot="1" x14ac:dyDescent="0.25">
      <c r="B51" s="41"/>
      <c r="C51" s="42" t="s">
        <v>105</v>
      </c>
      <c r="D51" s="51"/>
      <c r="E51" s="52"/>
      <c r="F51" s="52">
        <v>0</v>
      </c>
      <c r="G51" s="45"/>
    </row>
    <row r="52" spans="1:7" s="40" customFormat="1" ht="15" customHeight="1" thickBot="1" x14ac:dyDescent="0.25">
      <c r="B52" s="41"/>
      <c r="C52" s="47" t="s">
        <v>106</v>
      </c>
      <c r="D52" s="48">
        <v>1</v>
      </c>
      <c r="E52" s="49">
        <v>18</v>
      </c>
      <c r="F52" s="50">
        <v>6328.125</v>
      </c>
      <c r="G52" s="96">
        <f>+ROUND(E52*F52,2)</f>
        <v>113906.25</v>
      </c>
    </row>
    <row r="53" spans="1:7" s="40" customFormat="1" ht="15" customHeight="1" thickBot="1" x14ac:dyDescent="0.25">
      <c r="B53" s="41"/>
      <c r="C53" s="42" t="s">
        <v>107</v>
      </c>
      <c r="D53" s="51"/>
      <c r="E53" s="52"/>
      <c r="F53" s="52">
        <v>0</v>
      </c>
      <c r="G53" s="45"/>
    </row>
    <row r="54" spans="1:7" s="40" customFormat="1" ht="15" customHeight="1" x14ac:dyDescent="0.2">
      <c r="B54" s="41"/>
      <c r="C54" s="47" t="s">
        <v>108</v>
      </c>
      <c r="D54" s="48">
        <v>1</v>
      </c>
      <c r="E54" s="49">
        <v>19</v>
      </c>
      <c r="F54" s="50">
        <v>7312.5</v>
      </c>
      <c r="G54" s="96">
        <f t="shared" ref="G54:G62" si="3">+ROUND(E54*F54,2)</f>
        <v>138937.5</v>
      </c>
    </row>
    <row r="55" spans="1:7" s="40" customFormat="1" ht="15" customHeight="1" x14ac:dyDescent="0.2">
      <c r="B55" s="41"/>
      <c r="C55" s="47" t="s">
        <v>109</v>
      </c>
      <c r="D55" s="48">
        <v>1</v>
      </c>
      <c r="E55" s="49">
        <v>18</v>
      </c>
      <c r="F55" s="50">
        <v>7031.25</v>
      </c>
      <c r="G55" s="96">
        <f t="shared" si="3"/>
        <v>126562.5</v>
      </c>
    </row>
    <row r="56" spans="1:7" s="40" customFormat="1" ht="15" customHeight="1" x14ac:dyDescent="0.2">
      <c r="B56" s="41"/>
      <c r="C56" s="47" t="s">
        <v>110</v>
      </c>
      <c r="D56" s="48">
        <v>1</v>
      </c>
      <c r="E56" s="49">
        <v>18</v>
      </c>
      <c r="F56" s="50">
        <v>6750</v>
      </c>
      <c r="G56" s="96">
        <f t="shared" si="3"/>
        <v>121500</v>
      </c>
    </row>
    <row r="57" spans="1:7" s="40" customFormat="1" ht="15" customHeight="1" x14ac:dyDescent="0.2">
      <c r="B57" s="41"/>
      <c r="C57" s="47" t="s">
        <v>111</v>
      </c>
      <c r="D57" s="48">
        <v>1</v>
      </c>
      <c r="E57" s="49">
        <v>18</v>
      </c>
      <c r="F57" s="50">
        <v>4921.875</v>
      </c>
      <c r="G57" s="96">
        <f t="shared" si="3"/>
        <v>88593.75</v>
      </c>
    </row>
    <row r="58" spans="1:7" s="40" customFormat="1" ht="15" customHeight="1" x14ac:dyDescent="0.2">
      <c r="B58" s="41"/>
      <c r="C58" s="47" t="s">
        <v>112</v>
      </c>
      <c r="D58" s="48">
        <v>1</v>
      </c>
      <c r="E58" s="49">
        <v>18</v>
      </c>
      <c r="F58" s="50">
        <v>6328.125</v>
      </c>
      <c r="G58" s="96">
        <f t="shared" si="3"/>
        <v>113906.25</v>
      </c>
    </row>
    <row r="59" spans="1:7" s="40" customFormat="1" ht="15" customHeight="1" x14ac:dyDescent="0.2">
      <c r="B59" s="41"/>
      <c r="C59" s="47" t="s">
        <v>113</v>
      </c>
      <c r="D59" s="48">
        <v>1</v>
      </c>
      <c r="E59" s="49">
        <v>18</v>
      </c>
      <c r="F59" s="50">
        <v>3937.5</v>
      </c>
      <c r="G59" s="96">
        <f t="shared" si="3"/>
        <v>70875</v>
      </c>
    </row>
    <row r="60" spans="1:7" s="40" customFormat="1" ht="15" customHeight="1" x14ac:dyDescent="0.2">
      <c r="B60" s="41"/>
      <c r="C60" s="47" t="s">
        <v>114</v>
      </c>
      <c r="D60" s="48">
        <v>2</v>
      </c>
      <c r="E60" s="49">
        <v>35</v>
      </c>
      <c r="F60" s="50">
        <v>1687.5</v>
      </c>
      <c r="G60" s="96">
        <f t="shared" si="3"/>
        <v>59062.5</v>
      </c>
    </row>
    <row r="61" spans="1:7" s="40" customFormat="1" ht="15" customHeight="1" x14ac:dyDescent="0.2">
      <c r="B61" s="41"/>
      <c r="C61" s="47" t="s">
        <v>115</v>
      </c>
      <c r="D61" s="48">
        <v>1</v>
      </c>
      <c r="E61" s="49">
        <v>18</v>
      </c>
      <c r="F61" s="50">
        <v>7031.25</v>
      </c>
      <c r="G61" s="96">
        <f t="shared" si="3"/>
        <v>126562.5</v>
      </c>
    </row>
    <row r="62" spans="1:7" s="40" customFormat="1" ht="15" customHeight="1" thickBot="1" x14ac:dyDescent="0.25">
      <c r="B62" s="41"/>
      <c r="C62" s="47" t="s">
        <v>116</v>
      </c>
      <c r="D62" s="48">
        <v>1</v>
      </c>
      <c r="E62" s="49">
        <v>17</v>
      </c>
      <c r="F62" s="50">
        <v>4218.75</v>
      </c>
      <c r="G62" s="96">
        <f t="shared" si="3"/>
        <v>71718.75</v>
      </c>
    </row>
    <row r="63" spans="1:7" s="40" customFormat="1" ht="15" customHeight="1" thickBot="1" x14ac:dyDescent="0.25">
      <c r="B63" s="41"/>
      <c r="C63" s="42" t="s">
        <v>117</v>
      </c>
      <c r="D63" s="51"/>
      <c r="E63" s="52"/>
      <c r="F63" s="52">
        <v>0</v>
      </c>
      <c r="G63" s="45"/>
    </row>
    <row r="64" spans="1:7" s="40" customFormat="1" x14ac:dyDescent="0.2">
      <c r="B64" s="41"/>
      <c r="C64" s="47" t="s">
        <v>118</v>
      </c>
      <c r="D64" s="48">
        <v>6</v>
      </c>
      <c r="E64" s="49">
        <v>81</v>
      </c>
      <c r="F64" s="50">
        <v>2812.5</v>
      </c>
      <c r="G64" s="96">
        <f t="shared" ref="G64:G69" si="4">+ROUND(E64*F64,2)</f>
        <v>227812.5</v>
      </c>
    </row>
    <row r="65" spans="2:7" s="40" customFormat="1" x14ac:dyDescent="0.2">
      <c r="B65" s="41"/>
      <c r="C65" s="47" t="s">
        <v>119</v>
      </c>
      <c r="D65" s="48">
        <v>6</v>
      </c>
      <c r="E65" s="49">
        <v>81</v>
      </c>
      <c r="F65" s="50">
        <v>5625</v>
      </c>
      <c r="G65" s="96">
        <f t="shared" si="4"/>
        <v>455625</v>
      </c>
    </row>
    <row r="66" spans="2:7" s="40" customFormat="1" x14ac:dyDescent="0.2">
      <c r="B66" s="41"/>
      <c r="C66" s="47" t="s">
        <v>120</v>
      </c>
      <c r="D66" s="48">
        <v>1</v>
      </c>
      <c r="E66" s="49">
        <v>18</v>
      </c>
      <c r="F66" s="50">
        <v>16650</v>
      </c>
      <c r="G66" s="96">
        <f t="shared" si="4"/>
        <v>299700</v>
      </c>
    </row>
    <row r="67" spans="2:7" s="40" customFormat="1" x14ac:dyDescent="0.2">
      <c r="B67" s="41"/>
      <c r="C67" s="47" t="s">
        <v>121</v>
      </c>
      <c r="D67" s="48">
        <v>8</v>
      </c>
      <c r="E67" s="49">
        <v>133</v>
      </c>
      <c r="F67" s="50">
        <v>3656.25</v>
      </c>
      <c r="G67" s="96">
        <f t="shared" si="4"/>
        <v>486281.25</v>
      </c>
    </row>
    <row r="68" spans="2:7" s="40" customFormat="1" ht="15" customHeight="1" x14ac:dyDescent="0.2">
      <c r="B68" s="41"/>
      <c r="C68" s="47" t="s">
        <v>122</v>
      </c>
      <c r="D68" s="48">
        <v>2</v>
      </c>
      <c r="E68" s="49">
        <v>24</v>
      </c>
      <c r="F68" s="50">
        <v>6187.5</v>
      </c>
      <c r="G68" s="96">
        <f t="shared" si="4"/>
        <v>148500</v>
      </c>
    </row>
    <row r="69" spans="2:7" s="40" customFormat="1" ht="13.5" thickBot="1" x14ac:dyDescent="0.25">
      <c r="B69" s="41"/>
      <c r="C69" s="47" t="s">
        <v>123</v>
      </c>
      <c r="D69" s="48">
        <v>12</v>
      </c>
      <c r="E69" s="49">
        <v>214</v>
      </c>
      <c r="F69" s="50">
        <v>4218.75</v>
      </c>
      <c r="G69" s="96">
        <f t="shared" si="4"/>
        <v>902812.5</v>
      </c>
    </row>
    <row r="70" spans="2:7" s="40" customFormat="1" ht="17.25" thickBot="1" x14ac:dyDescent="0.25">
      <c r="B70" s="41"/>
      <c r="C70" s="42" t="s">
        <v>124</v>
      </c>
      <c r="D70" s="51"/>
      <c r="E70" s="52"/>
      <c r="F70" s="52"/>
      <c r="G70" s="45">
        <f>+SUM(G71:G79)</f>
        <v>1357080</v>
      </c>
    </row>
    <row r="71" spans="2:7" s="40" customFormat="1" x14ac:dyDescent="0.2">
      <c r="B71" s="41"/>
      <c r="C71" s="47" t="s">
        <v>490</v>
      </c>
      <c r="D71" s="48">
        <v>170</v>
      </c>
      <c r="E71" s="49">
        <v>544</v>
      </c>
      <c r="F71" s="50">
        <v>280</v>
      </c>
      <c r="G71" s="96">
        <f t="shared" ref="G71:G79" si="5">+ROUND(E71*F71,2)</f>
        <v>152320</v>
      </c>
    </row>
    <row r="72" spans="2:7" s="40" customFormat="1" x14ac:dyDescent="0.2">
      <c r="B72" s="41"/>
      <c r="C72" s="47" t="s">
        <v>491</v>
      </c>
      <c r="D72" s="48">
        <v>49</v>
      </c>
      <c r="E72" s="49">
        <v>157</v>
      </c>
      <c r="F72" s="50">
        <v>280</v>
      </c>
      <c r="G72" s="96">
        <f t="shared" si="5"/>
        <v>43960</v>
      </c>
    </row>
    <row r="73" spans="2:7" s="40" customFormat="1" x14ac:dyDescent="0.2">
      <c r="B73" s="41"/>
      <c r="C73" s="47" t="s">
        <v>125</v>
      </c>
      <c r="D73" s="48">
        <v>109</v>
      </c>
      <c r="E73" s="49">
        <v>327</v>
      </c>
      <c r="F73" s="50">
        <v>280</v>
      </c>
      <c r="G73" s="96">
        <f t="shared" si="5"/>
        <v>91560</v>
      </c>
    </row>
    <row r="74" spans="2:7" s="40" customFormat="1" x14ac:dyDescent="0.2">
      <c r="B74" s="41"/>
      <c r="C74" s="47" t="s">
        <v>126</v>
      </c>
      <c r="D74" s="48">
        <v>109</v>
      </c>
      <c r="E74" s="49">
        <v>109</v>
      </c>
      <c r="F74" s="50">
        <v>25</v>
      </c>
      <c r="G74" s="96">
        <f t="shared" si="5"/>
        <v>2725</v>
      </c>
    </row>
    <row r="75" spans="2:7" s="40" customFormat="1" x14ac:dyDescent="0.2">
      <c r="B75" s="41"/>
      <c r="C75" s="47" t="s">
        <v>492</v>
      </c>
      <c r="D75" s="48">
        <v>219</v>
      </c>
      <c r="E75" s="49">
        <v>219</v>
      </c>
      <c r="F75" s="50">
        <v>25</v>
      </c>
      <c r="G75" s="96">
        <f t="shared" si="5"/>
        <v>5475</v>
      </c>
    </row>
    <row r="76" spans="2:7" s="40" customFormat="1" x14ac:dyDescent="0.2">
      <c r="B76" s="41"/>
      <c r="C76" s="47" t="s">
        <v>493</v>
      </c>
      <c r="D76" s="48">
        <v>220</v>
      </c>
      <c r="E76" s="49">
        <v>220</v>
      </c>
      <c r="F76" s="50">
        <v>150</v>
      </c>
      <c r="G76" s="96">
        <f t="shared" si="5"/>
        <v>33000</v>
      </c>
    </row>
    <row r="77" spans="2:7" s="40" customFormat="1" x14ac:dyDescent="0.2">
      <c r="B77" s="41"/>
      <c r="C77" s="47" t="s">
        <v>127</v>
      </c>
      <c r="D77" s="48">
        <v>109</v>
      </c>
      <c r="E77" s="49">
        <v>109</v>
      </c>
      <c r="F77" s="50">
        <v>150</v>
      </c>
      <c r="G77" s="96">
        <f t="shared" si="5"/>
        <v>16350</v>
      </c>
    </row>
    <row r="78" spans="2:7" s="40" customFormat="1" x14ac:dyDescent="0.2">
      <c r="B78" s="41"/>
      <c r="C78" s="47" t="s">
        <v>128</v>
      </c>
      <c r="D78" s="48">
        <v>220</v>
      </c>
      <c r="E78" s="49">
        <v>660</v>
      </c>
      <c r="F78" s="50">
        <v>1300</v>
      </c>
      <c r="G78" s="96">
        <f t="shared" si="5"/>
        <v>858000</v>
      </c>
    </row>
    <row r="79" spans="2:7" s="40" customFormat="1" ht="13.5" thickBot="1" x14ac:dyDescent="0.25">
      <c r="B79" s="41"/>
      <c r="C79" s="47" t="s">
        <v>129</v>
      </c>
      <c r="D79" s="48">
        <v>109</v>
      </c>
      <c r="E79" s="49">
        <v>327</v>
      </c>
      <c r="F79" s="50">
        <v>470</v>
      </c>
      <c r="G79" s="96">
        <f t="shared" si="5"/>
        <v>153690</v>
      </c>
    </row>
    <row r="80" spans="2:7" s="40" customFormat="1" ht="17.25" thickBot="1" x14ac:dyDescent="0.25">
      <c r="B80" s="41"/>
      <c r="C80" s="42" t="s">
        <v>130</v>
      </c>
      <c r="D80" s="51"/>
      <c r="E80" s="52"/>
      <c r="F80" s="52"/>
      <c r="G80" s="45">
        <f>+SUM(G81:G84)</f>
        <v>1812600</v>
      </c>
    </row>
    <row r="81" spans="1:7" s="40" customFormat="1" x14ac:dyDescent="0.2">
      <c r="B81" s="41"/>
      <c r="C81" s="47" t="s">
        <v>131</v>
      </c>
      <c r="D81" s="48">
        <v>51</v>
      </c>
      <c r="E81" s="49">
        <v>800</v>
      </c>
      <c r="F81" s="50">
        <v>240</v>
      </c>
      <c r="G81" s="96">
        <f>+ROUND(E81*F81,2)</f>
        <v>192000</v>
      </c>
    </row>
    <row r="82" spans="1:7" s="40" customFormat="1" x14ac:dyDescent="0.2">
      <c r="B82" s="41"/>
      <c r="C82" s="47" t="s">
        <v>132</v>
      </c>
      <c r="D82" s="48">
        <v>119</v>
      </c>
      <c r="E82" s="49">
        <v>1904</v>
      </c>
      <c r="F82" s="50">
        <v>150</v>
      </c>
      <c r="G82" s="96">
        <f>+ROUND(E82*F82,2)</f>
        <v>285600</v>
      </c>
    </row>
    <row r="83" spans="1:7" s="40" customFormat="1" x14ac:dyDescent="0.2">
      <c r="B83" s="41"/>
      <c r="C83" s="47" t="s">
        <v>133</v>
      </c>
      <c r="D83" s="48">
        <v>1</v>
      </c>
      <c r="E83" s="49">
        <v>18</v>
      </c>
      <c r="F83" s="50">
        <v>15000</v>
      </c>
      <c r="G83" s="96">
        <f>+ROUND(E83*F83,2)</f>
        <v>270000</v>
      </c>
    </row>
    <row r="84" spans="1:7" s="40" customFormat="1" ht="13.5" thickBot="1" x14ac:dyDescent="0.25">
      <c r="B84" s="41"/>
      <c r="C84" s="47" t="s">
        <v>494</v>
      </c>
      <c r="D84" s="48">
        <v>4</v>
      </c>
      <c r="E84" s="49">
        <v>71</v>
      </c>
      <c r="F84" s="50">
        <v>15000</v>
      </c>
      <c r="G84" s="96">
        <f>+ROUND(E84*F84,2)</f>
        <v>1065000</v>
      </c>
    </row>
    <row r="85" spans="1:7" s="40" customFormat="1" ht="17.25" thickBot="1" x14ac:dyDescent="0.25">
      <c r="B85" s="41"/>
      <c r="C85" s="42" t="s">
        <v>134</v>
      </c>
      <c r="D85" s="51"/>
      <c r="E85" s="52"/>
      <c r="F85" s="52"/>
      <c r="G85" s="45">
        <f>+SUM(G86:G90)</f>
        <v>6426566</v>
      </c>
    </row>
    <row r="86" spans="1:7" s="40" customFormat="1" x14ac:dyDescent="0.2">
      <c r="B86" s="41"/>
      <c r="C86" s="47" t="s">
        <v>135</v>
      </c>
      <c r="D86" s="48">
        <v>119</v>
      </c>
      <c r="E86" s="49">
        <v>1904</v>
      </c>
      <c r="F86" s="50">
        <v>1661</v>
      </c>
      <c r="G86" s="96">
        <f>+ROUND(E86*F86,2)</f>
        <v>3162544</v>
      </c>
    </row>
    <row r="87" spans="1:7" s="40" customFormat="1" x14ac:dyDescent="0.2">
      <c r="B87" s="41"/>
      <c r="C87" s="47" t="s">
        <v>136</v>
      </c>
      <c r="D87" s="48">
        <v>30</v>
      </c>
      <c r="E87" s="49">
        <v>485</v>
      </c>
      <c r="F87" s="50">
        <v>922</v>
      </c>
      <c r="G87" s="96">
        <f>+ROUND(E87*F87,2)</f>
        <v>447170</v>
      </c>
    </row>
    <row r="88" spans="1:7" s="40" customFormat="1" x14ac:dyDescent="0.2">
      <c r="B88" s="41"/>
      <c r="C88" s="47" t="s">
        <v>137</v>
      </c>
      <c r="D88" s="48">
        <v>43</v>
      </c>
      <c r="E88" s="49">
        <v>646</v>
      </c>
      <c r="F88" s="50">
        <v>922</v>
      </c>
      <c r="G88" s="96">
        <f>+ROUND(E88*F88,2)</f>
        <v>595612</v>
      </c>
    </row>
    <row r="89" spans="1:7" s="46" customFormat="1" x14ac:dyDescent="0.2">
      <c r="A89" s="40"/>
      <c r="B89" s="41"/>
      <c r="C89" s="47" t="s">
        <v>138</v>
      </c>
      <c r="D89" s="48">
        <v>56</v>
      </c>
      <c r="E89" s="49">
        <v>876</v>
      </c>
      <c r="F89" s="50">
        <v>1881</v>
      </c>
      <c r="G89" s="96">
        <f>+ROUND(E89*F89,2)</f>
        <v>1647756</v>
      </c>
    </row>
    <row r="90" spans="1:7" s="46" customFormat="1" ht="13.5" thickBot="1" x14ac:dyDescent="0.25">
      <c r="A90" s="40"/>
      <c r="B90" s="41"/>
      <c r="C90" s="47" t="s">
        <v>139</v>
      </c>
      <c r="D90" s="48">
        <v>39</v>
      </c>
      <c r="E90" s="49">
        <v>622</v>
      </c>
      <c r="F90" s="50">
        <v>922</v>
      </c>
      <c r="G90" s="96">
        <f>+ROUND(E90*F90,2)</f>
        <v>573484</v>
      </c>
    </row>
    <row r="91" spans="1:7" s="40" customFormat="1" ht="17.25" thickBot="1" x14ac:dyDescent="0.25">
      <c r="B91" s="41"/>
      <c r="C91" s="42" t="s">
        <v>140</v>
      </c>
      <c r="D91" s="51"/>
      <c r="E91" s="52"/>
      <c r="F91" s="52"/>
      <c r="G91" s="45">
        <f>+SUM(G92:G101)</f>
        <v>1059529</v>
      </c>
    </row>
    <row r="92" spans="1:7" s="40" customFormat="1" x14ac:dyDescent="0.2">
      <c r="B92" s="41"/>
      <c r="C92" s="47" t="s">
        <v>141</v>
      </c>
      <c r="D92" s="48">
        <v>47</v>
      </c>
      <c r="E92" s="49">
        <v>735</v>
      </c>
      <c r="F92" s="50">
        <v>100</v>
      </c>
      <c r="G92" s="96">
        <f t="shared" ref="G92:G101" si="6">+ROUND(E92*F92,2)</f>
        <v>73500</v>
      </c>
    </row>
    <row r="93" spans="1:7" s="40" customFormat="1" x14ac:dyDescent="0.2">
      <c r="B93" s="41"/>
      <c r="C93" s="47" t="s">
        <v>142</v>
      </c>
      <c r="D93" s="48">
        <v>46</v>
      </c>
      <c r="E93" s="49">
        <v>717</v>
      </c>
      <c r="F93" s="50">
        <v>263</v>
      </c>
      <c r="G93" s="96">
        <f t="shared" si="6"/>
        <v>188571</v>
      </c>
    </row>
    <row r="94" spans="1:7" s="40" customFormat="1" x14ac:dyDescent="0.2">
      <c r="B94" s="41"/>
      <c r="C94" s="47" t="s">
        <v>143</v>
      </c>
      <c r="D94" s="48">
        <v>1</v>
      </c>
      <c r="E94" s="49">
        <v>19</v>
      </c>
      <c r="F94" s="50">
        <v>937.5</v>
      </c>
      <c r="G94" s="96">
        <f t="shared" si="6"/>
        <v>17812.5</v>
      </c>
    </row>
    <row r="95" spans="1:7" s="40" customFormat="1" x14ac:dyDescent="0.2">
      <c r="B95" s="41"/>
      <c r="C95" s="47" t="s">
        <v>144</v>
      </c>
      <c r="D95" s="48">
        <v>95</v>
      </c>
      <c r="E95" s="49">
        <v>1497</v>
      </c>
      <c r="F95" s="50">
        <v>34.5</v>
      </c>
      <c r="G95" s="96">
        <f t="shared" si="6"/>
        <v>51646.5</v>
      </c>
    </row>
    <row r="96" spans="1:7" s="40" customFormat="1" x14ac:dyDescent="0.2">
      <c r="B96" s="41"/>
      <c r="C96" s="47" t="s">
        <v>495</v>
      </c>
      <c r="D96" s="48">
        <v>191</v>
      </c>
      <c r="E96" s="49">
        <v>3017</v>
      </c>
      <c r="F96" s="50">
        <v>34.5</v>
      </c>
      <c r="G96" s="96">
        <f t="shared" si="6"/>
        <v>104086.5</v>
      </c>
    </row>
    <row r="97" spans="1:7" s="40" customFormat="1" x14ac:dyDescent="0.2">
      <c r="B97" s="41"/>
      <c r="C97" s="47" t="s">
        <v>145</v>
      </c>
      <c r="D97" s="48">
        <v>1</v>
      </c>
      <c r="E97" s="49">
        <v>19</v>
      </c>
      <c r="F97" s="50">
        <v>750</v>
      </c>
      <c r="G97" s="96">
        <f t="shared" si="6"/>
        <v>14250</v>
      </c>
    </row>
    <row r="98" spans="1:7" s="40" customFormat="1" x14ac:dyDescent="0.2">
      <c r="B98" s="41"/>
      <c r="C98" s="47" t="s">
        <v>146</v>
      </c>
      <c r="D98" s="48">
        <v>1</v>
      </c>
      <c r="E98" s="49">
        <v>19</v>
      </c>
      <c r="F98" s="50">
        <v>4000</v>
      </c>
      <c r="G98" s="96">
        <f t="shared" si="6"/>
        <v>76000</v>
      </c>
    </row>
    <row r="99" spans="1:7" s="46" customFormat="1" x14ac:dyDescent="0.2">
      <c r="A99" s="40"/>
      <c r="B99" s="41"/>
      <c r="C99" s="47" t="s">
        <v>147</v>
      </c>
      <c r="D99" s="48">
        <v>54</v>
      </c>
      <c r="E99" s="49">
        <v>936</v>
      </c>
      <c r="F99" s="50">
        <v>350</v>
      </c>
      <c r="G99" s="96">
        <f t="shared" si="6"/>
        <v>327600</v>
      </c>
    </row>
    <row r="100" spans="1:7" s="40" customFormat="1" x14ac:dyDescent="0.2">
      <c r="B100" s="41"/>
      <c r="C100" s="47" t="s">
        <v>148</v>
      </c>
      <c r="D100" s="48">
        <v>8</v>
      </c>
      <c r="E100" s="49">
        <v>133</v>
      </c>
      <c r="F100" s="50">
        <v>562.5</v>
      </c>
      <c r="G100" s="96">
        <f t="shared" si="6"/>
        <v>74812.5</v>
      </c>
    </row>
    <row r="101" spans="1:7" s="40" customFormat="1" ht="13.5" thickBot="1" x14ac:dyDescent="0.25">
      <c r="B101" s="41"/>
      <c r="C101" s="47" t="s">
        <v>149</v>
      </c>
      <c r="D101" s="48">
        <v>1</v>
      </c>
      <c r="E101" s="49">
        <v>1</v>
      </c>
      <c r="F101" s="50">
        <v>131250</v>
      </c>
      <c r="G101" s="96">
        <f t="shared" si="6"/>
        <v>131250</v>
      </c>
    </row>
    <row r="102" spans="1:7" s="40" customFormat="1" ht="17.25" thickBot="1" x14ac:dyDescent="0.25">
      <c r="B102" s="41"/>
      <c r="C102" s="42" t="s">
        <v>150</v>
      </c>
      <c r="D102" s="51"/>
      <c r="E102" s="52"/>
      <c r="F102" s="52"/>
      <c r="G102" s="45">
        <f>+SUM(G103:G106)</f>
        <v>3024965.84</v>
      </c>
    </row>
    <row r="103" spans="1:7" s="40" customFormat="1" x14ac:dyDescent="0.2">
      <c r="B103" s="41"/>
      <c r="C103" s="47" t="s">
        <v>151</v>
      </c>
      <c r="D103" s="48">
        <v>8</v>
      </c>
      <c r="E103" s="49">
        <v>133</v>
      </c>
      <c r="F103" s="50">
        <v>5625</v>
      </c>
      <c r="G103" s="96">
        <f>+ROUND(E103*F103,2)</f>
        <v>748125</v>
      </c>
    </row>
    <row r="104" spans="1:7" s="40" customFormat="1" x14ac:dyDescent="0.2">
      <c r="B104" s="41"/>
      <c r="C104" s="47" t="s">
        <v>152</v>
      </c>
      <c r="D104" s="48">
        <v>1</v>
      </c>
      <c r="E104" s="49">
        <v>18</v>
      </c>
      <c r="F104" s="50">
        <v>21105</v>
      </c>
      <c r="G104" s="96">
        <f>+ROUND(E104*F104,2)</f>
        <v>379890</v>
      </c>
    </row>
    <row r="105" spans="1:7" s="40" customFormat="1" x14ac:dyDescent="0.2">
      <c r="B105" s="41"/>
      <c r="C105" s="47" t="s">
        <v>153</v>
      </c>
      <c r="D105" s="48">
        <v>1</v>
      </c>
      <c r="E105" s="49">
        <v>12</v>
      </c>
      <c r="F105" s="50">
        <v>19300</v>
      </c>
      <c r="G105" s="96">
        <f>+ROUND(E105*F105,2)</f>
        <v>231600</v>
      </c>
    </row>
    <row r="106" spans="1:7" s="40" customFormat="1" ht="13.5" thickBot="1" x14ac:dyDescent="0.25">
      <c r="B106" s="41"/>
      <c r="C106" s="47" t="s">
        <v>154</v>
      </c>
      <c r="D106" s="48">
        <v>5260</v>
      </c>
      <c r="E106" s="49">
        <v>94676</v>
      </c>
      <c r="F106" s="50">
        <v>17.59</v>
      </c>
      <c r="G106" s="96">
        <f>+ROUND(E106*F106,2)</f>
        <v>1665350.84</v>
      </c>
    </row>
    <row r="107" spans="1:7" s="40" customFormat="1" ht="17.25" thickBot="1" x14ac:dyDescent="0.25">
      <c r="B107" s="41"/>
      <c r="C107" s="42" t="s">
        <v>155</v>
      </c>
      <c r="D107" s="51"/>
      <c r="E107" s="52"/>
      <c r="F107" s="52"/>
      <c r="G107" s="45">
        <f>+SUM(G108:G110)</f>
        <v>430020</v>
      </c>
    </row>
    <row r="108" spans="1:7" s="40" customFormat="1" x14ac:dyDescent="0.2">
      <c r="B108" s="41"/>
      <c r="C108" s="47" t="s">
        <v>156</v>
      </c>
      <c r="D108" s="48">
        <v>14</v>
      </c>
      <c r="E108" s="49">
        <v>226</v>
      </c>
      <c r="F108" s="50">
        <v>1300</v>
      </c>
      <c r="G108" s="96">
        <f>+ROUND(E108*F108,2)</f>
        <v>293800</v>
      </c>
    </row>
    <row r="109" spans="1:7" s="40" customFormat="1" x14ac:dyDescent="0.2">
      <c r="B109" s="41"/>
      <c r="C109" s="47" t="s">
        <v>157</v>
      </c>
      <c r="D109" s="48">
        <v>14</v>
      </c>
      <c r="E109" s="49">
        <v>226</v>
      </c>
      <c r="F109" s="50">
        <v>470</v>
      </c>
      <c r="G109" s="96">
        <f>+ROUND(E109*F109,2)</f>
        <v>106220</v>
      </c>
    </row>
    <row r="110" spans="1:7" s="40" customFormat="1" ht="15" customHeight="1" thickBot="1" x14ac:dyDescent="0.25">
      <c r="B110" s="41"/>
      <c r="C110" s="47" t="s">
        <v>160</v>
      </c>
      <c r="D110" s="48">
        <v>3</v>
      </c>
      <c r="E110" s="49">
        <v>3</v>
      </c>
      <c r="F110" s="50">
        <v>10000</v>
      </c>
      <c r="G110" s="96">
        <f>+ROUND(E110*F110,2)</f>
        <v>30000</v>
      </c>
    </row>
    <row r="111" spans="1:7" s="40" customFormat="1" ht="17.25" thickBot="1" x14ac:dyDescent="0.25">
      <c r="B111" s="41"/>
      <c r="C111" s="42" t="s">
        <v>161</v>
      </c>
      <c r="D111" s="51"/>
      <c r="E111" s="52"/>
      <c r="F111" s="52"/>
      <c r="G111" s="45">
        <f>+G112</f>
        <v>318000</v>
      </c>
    </row>
    <row r="112" spans="1:7" s="40" customFormat="1" ht="13.5" thickBot="1" x14ac:dyDescent="0.25">
      <c r="B112" s="41"/>
      <c r="C112" s="47" t="s">
        <v>162</v>
      </c>
      <c r="D112" s="48">
        <v>1</v>
      </c>
      <c r="E112" s="49">
        <v>53</v>
      </c>
      <c r="F112" s="50">
        <v>6000</v>
      </c>
      <c r="G112" s="96">
        <f>+ROUND(E112*F112,2)</f>
        <v>318000</v>
      </c>
    </row>
    <row r="113" spans="1:102" s="40" customFormat="1" ht="17.25" thickBot="1" x14ac:dyDescent="0.25">
      <c r="B113" s="41"/>
      <c r="C113" s="42" t="s">
        <v>163</v>
      </c>
      <c r="D113" s="51"/>
      <c r="E113" s="52"/>
      <c r="F113" s="52"/>
      <c r="G113" s="45">
        <f>+SUM(G114:G118)</f>
        <v>598500</v>
      </c>
    </row>
    <row r="114" spans="1:102" s="55" customFormat="1" x14ac:dyDescent="0.2">
      <c r="A114" s="40"/>
      <c r="B114" s="41"/>
      <c r="C114" s="47" t="s">
        <v>164</v>
      </c>
      <c r="D114" s="48">
        <v>1</v>
      </c>
      <c r="E114" s="49">
        <v>18</v>
      </c>
      <c r="F114" s="50">
        <v>1875</v>
      </c>
      <c r="G114" s="96">
        <f>+ROUND(E114*F114,2)</f>
        <v>33750</v>
      </c>
    </row>
    <row r="115" spans="1:102" x14ac:dyDescent="0.2">
      <c r="A115" s="40"/>
      <c r="B115" s="41"/>
      <c r="C115" s="47" t="s">
        <v>165</v>
      </c>
      <c r="D115" s="48">
        <v>1</v>
      </c>
      <c r="E115" s="49">
        <v>18</v>
      </c>
      <c r="F115" s="50">
        <v>25000</v>
      </c>
      <c r="G115" s="96">
        <f>+ROUND(E115*F115,2)</f>
        <v>450000</v>
      </c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  <c r="BU115" s="40"/>
      <c r="BV115" s="40"/>
      <c r="BW115" s="40"/>
      <c r="BX115" s="40"/>
      <c r="BY115" s="40"/>
      <c r="BZ115" s="40"/>
      <c r="CA115" s="40"/>
      <c r="CB115" s="40"/>
      <c r="CC115" s="40"/>
      <c r="CD115" s="40"/>
      <c r="CE115" s="40"/>
      <c r="CF115" s="40"/>
      <c r="CG115" s="40"/>
      <c r="CH115" s="40"/>
      <c r="CI115" s="40"/>
      <c r="CJ115" s="40"/>
      <c r="CK115" s="40"/>
      <c r="CL115" s="40"/>
      <c r="CM115" s="40"/>
      <c r="CN115" s="40"/>
      <c r="CO115" s="40"/>
      <c r="CP115" s="40"/>
      <c r="CQ115" s="40"/>
      <c r="CR115" s="40"/>
      <c r="CS115" s="40"/>
      <c r="CT115" s="40"/>
      <c r="CU115" s="40"/>
      <c r="CV115" s="40"/>
      <c r="CW115" s="40"/>
      <c r="CX115" s="40"/>
    </row>
    <row r="116" spans="1:102" x14ac:dyDescent="0.2">
      <c r="A116" s="40"/>
      <c r="B116" s="41"/>
      <c r="C116" s="47" t="s">
        <v>166</v>
      </c>
      <c r="D116" s="48">
        <v>1</v>
      </c>
      <c r="E116" s="49">
        <v>18</v>
      </c>
      <c r="F116" s="50">
        <v>1000</v>
      </c>
      <c r="G116" s="96">
        <f>+ROUND(E116*F116,2)</f>
        <v>18000</v>
      </c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0"/>
      <c r="BR116" s="40"/>
      <c r="BS116" s="40"/>
      <c r="BT116" s="40"/>
      <c r="BU116" s="40"/>
      <c r="BV116" s="40"/>
      <c r="BW116" s="40"/>
      <c r="BX116" s="40"/>
      <c r="BY116" s="40"/>
      <c r="BZ116" s="40"/>
      <c r="CA116" s="40"/>
      <c r="CB116" s="40"/>
      <c r="CC116" s="40"/>
      <c r="CD116" s="40"/>
      <c r="CE116" s="40"/>
      <c r="CF116" s="40"/>
      <c r="CG116" s="40"/>
      <c r="CH116" s="40"/>
      <c r="CI116" s="40"/>
      <c r="CJ116" s="40"/>
      <c r="CK116" s="40"/>
      <c r="CL116" s="40"/>
      <c r="CM116" s="40"/>
      <c r="CN116" s="40"/>
      <c r="CO116" s="40"/>
      <c r="CP116" s="40"/>
      <c r="CQ116" s="40"/>
      <c r="CR116" s="40"/>
      <c r="CS116" s="40"/>
      <c r="CT116" s="40"/>
      <c r="CU116" s="40"/>
      <c r="CV116" s="40"/>
      <c r="CW116" s="40"/>
      <c r="CX116" s="40"/>
    </row>
    <row r="117" spans="1:102" x14ac:dyDescent="0.2">
      <c r="A117" s="40"/>
      <c r="B117" s="41"/>
      <c r="C117" s="47" t="s">
        <v>167</v>
      </c>
      <c r="D117" s="48">
        <v>1</v>
      </c>
      <c r="E117" s="49">
        <v>18</v>
      </c>
      <c r="F117" s="50">
        <v>1875</v>
      </c>
      <c r="G117" s="96">
        <f>+ROUND(E117*F117,2)</f>
        <v>33750</v>
      </c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  <c r="BU117" s="40"/>
      <c r="BV117" s="40"/>
      <c r="BW117" s="40"/>
      <c r="BX117" s="40"/>
      <c r="BY117" s="40"/>
      <c r="BZ117" s="40"/>
      <c r="CA117" s="40"/>
      <c r="CB117" s="40"/>
      <c r="CC117" s="40"/>
      <c r="CD117" s="40"/>
      <c r="CE117" s="40"/>
      <c r="CF117" s="40"/>
      <c r="CG117" s="40"/>
      <c r="CH117" s="40"/>
      <c r="CI117" s="40"/>
      <c r="CJ117" s="40"/>
      <c r="CK117" s="40"/>
      <c r="CL117" s="40"/>
      <c r="CM117" s="40"/>
      <c r="CN117" s="40"/>
      <c r="CO117" s="40"/>
      <c r="CP117" s="40"/>
      <c r="CQ117" s="40"/>
      <c r="CR117" s="40"/>
      <c r="CS117" s="40"/>
      <c r="CT117" s="40"/>
      <c r="CU117" s="40"/>
      <c r="CV117" s="40"/>
      <c r="CW117" s="40"/>
      <c r="CX117" s="40"/>
    </row>
    <row r="118" spans="1:102" ht="13.5" thickBot="1" x14ac:dyDescent="0.25">
      <c r="A118" s="40"/>
      <c r="B118" s="41"/>
      <c r="C118" s="56" t="s">
        <v>168</v>
      </c>
      <c r="D118" s="57">
        <v>1</v>
      </c>
      <c r="E118" s="58">
        <v>18</v>
      </c>
      <c r="F118" s="59">
        <v>3500</v>
      </c>
      <c r="G118" s="97">
        <f>+ROUND(E118*F118,2)</f>
        <v>63000</v>
      </c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40"/>
      <c r="BQ118" s="40"/>
      <c r="BR118" s="40"/>
      <c r="BS118" s="40"/>
      <c r="BT118" s="40"/>
      <c r="BU118" s="40"/>
      <c r="BV118" s="40"/>
      <c r="BW118" s="40"/>
      <c r="BX118" s="40"/>
      <c r="BY118" s="40"/>
      <c r="BZ118" s="40"/>
      <c r="CA118" s="40"/>
      <c r="CB118" s="40"/>
      <c r="CC118" s="40"/>
      <c r="CD118" s="40"/>
      <c r="CE118" s="40"/>
      <c r="CF118" s="40"/>
      <c r="CG118" s="40"/>
      <c r="CH118" s="40"/>
      <c r="CI118" s="40"/>
      <c r="CJ118" s="40"/>
      <c r="CK118" s="40"/>
      <c r="CL118" s="40"/>
      <c r="CM118" s="40"/>
      <c r="CN118" s="40"/>
      <c r="CO118" s="40"/>
      <c r="CP118" s="40"/>
      <c r="CQ118" s="40"/>
      <c r="CR118" s="40"/>
      <c r="CS118" s="40"/>
      <c r="CT118" s="40"/>
      <c r="CU118" s="40"/>
      <c r="CV118" s="40"/>
      <c r="CW118" s="40"/>
      <c r="CX118" s="40"/>
    </row>
    <row r="119" spans="1:102" s="40" customFormat="1" ht="17.25" thickBot="1" x14ac:dyDescent="0.25">
      <c r="B119" s="41"/>
      <c r="C119" s="42" t="s">
        <v>169</v>
      </c>
      <c r="D119" s="51"/>
      <c r="E119" s="52"/>
      <c r="F119" s="52"/>
      <c r="G119" s="45">
        <f>+G120</f>
        <v>178845.2</v>
      </c>
    </row>
    <row r="120" spans="1:102" s="40" customFormat="1" ht="13.5" thickBot="1" x14ac:dyDescent="0.25">
      <c r="B120" s="41"/>
      <c r="C120" s="56" t="s">
        <v>170</v>
      </c>
      <c r="D120" s="57">
        <v>1</v>
      </c>
      <c r="E120" s="58">
        <v>1</v>
      </c>
      <c r="F120" s="59">
        <f>+'5. Costos COVID'!E24</f>
        <v>178845.2</v>
      </c>
      <c r="G120" s="97">
        <f>+ROUND(E120*F120,2)</f>
        <v>178845.2</v>
      </c>
    </row>
    <row r="121" spans="1:102" x14ac:dyDescent="0.2">
      <c r="A121" s="40"/>
      <c r="B121" s="41"/>
      <c r="C121" s="40"/>
      <c r="D121" s="41"/>
      <c r="E121" s="60"/>
      <c r="F121" s="60"/>
      <c r="G121" s="6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  <c r="BU121" s="40"/>
      <c r="BV121" s="40"/>
      <c r="BW121" s="40"/>
      <c r="BX121" s="40"/>
      <c r="BY121" s="40"/>
      <c r="BZ121" s="40"/>
      <c r="CA121" s="40"/>
      <c r="CB121" s="40"/>
      <c r="CC121" s="40"/>
      <c r="CD121" s="40"/>
      <c r="CE121" s="40"/>
      <c r="CF121" s="40"/>
      <c r="CG121" s="40"/>
      <c r="CH121" s="40"/>
      <c r="CI121" s="40"/>
      <c r="CJ121" s="40"/>
      <c r="CK121" s="40"/>
      <c r="CL121" s="40"/>
      <c r="CM121" s="40"/>
      <c r="CN121" s="40"/>
      <c r="CO121" s="40"/>
      <c r="CP121" s="40"/>
      <c r="CQ121" s="40"/>
      <c r="CR121" s="40"/>
      <c r="CS121" s="40"/>
      <c r="CT121" s="40"/>
      <c r="CU121" s="40"/>
      <c r="CV121" s="40"/>
      <c r="CW121" s="40"/>
      <c r="CX121" s="40"/>
    </row>
    <row r="122" spans="1:102" x14ac:dyDescent="0.2">
      <c r="A122" s="40"/>
      <c r="B122" s="41"/>
      <c r="C122" s="61"/>
      <c r="D122" s="62"/>
      <c r="E122" s="63"/>
      <c r="F122" s="60"/>
      <c r="G122" s="6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  <c r="BU122" s="40"/>
      <c r="BV122" s="40"/>
      <c r="BW122" s="40"/>
      <c r="BX122" s="40"/>
      <c r="BY122" s="40"/>
      <c r="BZ122" s="40"/>
      <c r="CA122" s="40"/>
      <c r="CB122" s="40"/>
      <c r="CC122" s="40"/>
      <c r="CD122" s="40"/>
      <c r="CE122" s="40"/>
      <c r="CF122" s="40"/>
      <c r="CG122" s="40"/>
      <c r="CH122" s="40"/>
      <c r="CI122" s="40"/>
      <c r="CJ122" s="40"/>
      <c r="CK122" s="40"/>
      <c r="CL122" s="40"/>
      <c r="CM122" s="40"/>
      <c r="CN122" s="40"/>
      <c r="CO122" s="40"/>
      <c r="CP122" s="40"/>
      <c r="CQ122" s="40"/>
      <c r="CR122" s="40"/>
      <c r="CS122" s="40"/>
      <c r="CT122" s="40"/>
      <c r="CU122" s="40"/>
      <c r="CV122" s="40"/>
      <c r="CW122" s="40"/>
      <c r="CX122" s="40"/>
    </row>
    <row r="123" spans="1:102" x14ac:dyDescent="0.2">
      <c r="A123" s="40"/>
      <c r="B123" s="41"/>
      <c r="C123" s="64" t="s">
        <v>171</v>
      </c>
      <c r="D123" s="65"/>
      <c r="E123" s="60"/>
      <c r="F123" s="60"/>
      <c r="G123" s="66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  <c r="BS123" s="40"/>
      <c r="BT123" s="40"/>
      <c r="BU123" s="40"/>
      <c r="BV123" s="40"/>
      <c r="BW123" s="40"/>
      <c r="BX123" s="40"/>
      <c r="BY123" s="40"/>
      <c r="BZ123" s="40"/>
      <c r="CA123" s="40"/>
      <c r="CB123" s="40"/>
      <c r="CC123" s="40"/>
      <c r="CD123" s="40"/>
      <c r="CE123" s="40"/>
      <c r="CF123" s="40"/>
      <c r="CG123" s="40"/>
      <c r="CH123" s="40"/>
      <c r="CI123" s="40"/>
      <c r="CJ123" s="40"/>
      <c r="CK123" s="40"/>
      <c r="CL123" s="40"/>
      <c r="CM123" s="40"/>
      <c r="CN123" s="40"/>
      <c r="CO123" s="40"/>
      <c r="CP123" s="40"/>
      <c r="CQ123" s="40"/>
      <c r="CR123" s="40"/>
      <c r="CS123" s="40"/>
      <c r="CT123" s="40"/>
      <c r="CU123" s="40"/>
      <c r="CV123" s="40"/>
      <c r="CW123" s="40"/>
      <c r="CX123" s="40"/>
    </row>
    <row r="124" spans="1:102" ht="25.5" x14ac:dyDescent="0.2">
      <c r="A124" s="40"/>
      <c r="B124" s="41"/>
      <c r="C124" s="67" t="s">
        <v>172</v>
      </c>
      <c r="D124" s="68" t="s">
        <v>173</v>
      </c>
      <c r="E124" s="60"/>
      <c r="F124" s="60"/>
      <c r="G124" s="66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  <c r="BS124" s="40"/>
      <c r="BT124" s="40"/>
      <c r="BU124" s="40"/>
      <c r="BV124" s="40"/>
      <c r="BW124" s="40"/>
      <c r="BX124" s="40"/>
      <c r="BY124" s="40"/>
      <c r="BZ124" s="40"/>
      <c r="CA124" s="40"/>
      <c r="CB124" s="40"/>
      <c r="CC124" s="40"/>
      <c r="CD124" s="40"/>
      <c r="CE124" s="40"/>
      <c r="CF124" s="40"/>
      <c r="CG124" s="40"/>
      <c r="CH124" s="40"/>
      <c r="CI124" s="40"/>
      <c r="CJ124" s="40"/>
      <c r="CK124" s="40"/>
      <c r="CL124" s="40"/>
      <c r="CM124" s="40"/>
      <c r="CN124" s="40"/>
      <c r="CO124" s="40"/>
      <c r="CP124" s="40"/>
      <c r="CQ124" s="40"/>
      <c r="CR124" s="40"/>
      <c r="CS124" s="40"/>
      <c r="CT124" s="40"/>
      <c r="CU124" s="40"/>
      <c r="CV124" s="40"/>
      <c r="CW124" s="40"/>
      <c r="CX124" s="40"/>
    </row>
    <row r="125" spans="1:102" x14ac:dyDescent="0.2">
      <c r="A125" s="40"/>
      <c r="B125" s="41"/>
      <c r="C125" s="40" t="s">
        <v>174</v>
      </c>
      <c r="D125" s="69">
        <f>+G9</f>
        <v>10911471.879999999</v>
      </c>
      <c r="E125" s="60"/>
      <c r="F125" s="60"/>
      <c r="G125" s="6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40"/>
      <c r="BU125" s="40"/>
      <c r="BV125" s="40"/>
      <c r="BW125" s="40"/>
      <c r="BX125" s="40"/>
      <c r="BY125" s="40"/>
      <c r="BZ125" s="40"/>
      <c r="CA125" s="40"/>
      <c r="CB125" s="40"/>
      <c r="CC125" s="40"/>
      <c r="CD125" s="40"/>
      <c r="CE125" s="40"/>
      <c r="CF125" s="40"/>
      <c r="CG125" s="40"/>
      <c r="CH125" s="40"/>
      <c r="CI125" s="40"/>
      <c r="CJ125" s="40"/>
      <c r="CK125" s="40"/>
      <c r="CL125" s="40"/>
      <c r="CM125" s="40"/>
      <c r="CN125" s="40"/>
      <c r="CO125" s="40"/>
      <c r="CP125" s="40"/>
      <c r="CQ125" s="40"/>
      <c r="CR125" s="40"/>
      <c r="CS125" s="40"/>
      <c r="CT125" s="40"/>
      <c r="CU125" s="40"/>
      <c r="CV125" s="40"/>
      <c r="CW125" s="40"/>
      <c r="CX125" s="40"/>
    </row>
    <row r="126" spans="1:102" x14ac:dyDescent="0.2">
      <c r="A126" s="40"/>
      <c r="B126" s="41"/>
      <c r="C126" s="40" t="s">
        <v>175</v>
      </c>
      <c r="D126" s="69">
        <f>+G70</f>
        <v>1357080</v>
      </c>
      <c r="E126" s="60"/>
      <c r="F126" s="60"/>
      <c r="G126" s="6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  <c r="BS126" s="40"/>
      <c r="BT126" s="40"/>
      <c r="BU126" s="40"/>
      <c r="BV126" s="40"/>
      <c r="BW126" s="40"/>
      <c r="BX126" s="40"/>
      <c r="BY126" s="40"/>
      <c r="BZ126" s="40"/>
      <c r="CA126" s="40"/>
      <c r="CB126" s="40"/>
      <c r="CC126" s="40"/>
      <c r="CD126" s="40"/>
      <c r="CE126" s="40"/>
      <c r="CF126" s="40"/>
      <c r="CG126" s="40"/>
      <c r="CH126" s="40"/>
      <c r="CI126" s="40"/>
      <c r="CJ126" s="40"/>
      <c r="CK126" s="40"/>
      <c r="CL126" s="40"/>
      <c r="CM126" s="40"/>
      <c r="CN126" s="40"/>
      <c r="CO126" s="40"/>
      <c r="CP126" s="40"/>
      <c r="CQ126" s="40"/>
      <c r="CR126" s="40"/>
      <c r="CS126" s="40"/>
      <c r="CT126" s="40"/>
      <c r="CU126" s="40"/>
      <c r="CV126" s="40"/>
      <c r="CW126" s="40"/>
      <c r="CX126" s="40"/>
    </row>
    <row r="127" spans="1:102" x14ac:dyDescent="0.2">
      <c r="A127" s="40"/>
      <c r="B127" s="41"/>
      <c r="C127" s="40" t="s">
        <v>176</v>
      </c>
      <c r="D127" s="69">
        <f>+G80</f>
        <v>1812600</v>
      </c>
      <c r="E127" s="60"/>
      <c r="F127" s="60"/>
      <c r="G127" s="6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40"/>
      <c r="BU127" s="40"/>
      <c r="BV127" s="40"/>
      <c r="BW127" s="40"/>
      <c r="BX127" s="40"/>
      <c r="BY127" s="40"/>
      <c r="BZ127" s="40"/>
      <c r="CA127" s="40"/>
      <c r="CB127" s="40"/>
      <c r="CC127" s="40"/>
      <c r="CD127" s="40"/>
      <c r="CE127" s="40"/>
      <c r="CF127" s="40"/>
      <c r="CG127" s="40"/>
      <c r="CH127" s="40"/>
      <c r="CI127" s="40"/>
      <c r="CJ127" s="40"/>
      <c r="CK127" s="40"/>
      <c r="CL127" s="40"/>
      <c r="CM127" s="40"/>
      <c r="CN127" s="40"/>
      <c r="CO127" s="40"/>
      <c r="CP127" s="40"/>
      <c r="CQ127" s="40"/>
      <c r="CR127" s="40"/>
      <c r="CS127" s="40"/>
      <c r="CT127" s="40"/>
      <c r="CU127" s="40"/>
      <c r="CV127" s="40"/>
      <c r="CW127" s="40"/>
      <c r="CX127" s="40"/>
    </row>
    <row r="128" spans="1:102" x14ac:dyDescent="0.2">
      <c r="A128" s="40"/>
      <c r="B128" s="41"/>
      <c r="C128" s="40" t="s">
        <v>177</v>
      </c>
      <c r="D128" s="69">
        <f>+G85</f>
        <v>6426566</v>
      </c>
      <c r="E128" s="6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  <c r="BU128" s="40"/>
      <c r="BV128" s="40"/>
      <c r="BW128" s="40"/>
      <c r="BX128" s="40"/>
      <c r="BY128" s="40"/>
      <c r="BZ128" s="40"/>
      <c r="CA128" s="40"/>
      <c r="CB128" s="40"/>
      <c r="CC128" s="40"/>
      <c r="CD128" s="40"/>
      <c r="CE128" s="40"/>
      <c r="CF128" s="40"/>
      <c r="CG128" s="40"/>
      <c r="CH128" s="40"/>
      <c r="CI128" s="40"/>
      <c r="CJ128" s="40"/>
      <c r="CK128" s="40"/>
      <c r="CL128" s="40"/>
      <c r="CM128" s="40"/>
      <c r="CN128" s="40"/>
      <c r="CO128" s="40"/>
      <c r="CP128" s="40"/>
      <c r="CQ128" s="40"/>
      <c r="CR128" s="40"/>
      <c r="CS128" s="40"/>
      <c r="CT128" s="40"/>
      <c r="CU128" s="40"/>
      <c r="CV128" s="40"/>
      <c r="CW128" s="40"/>
      <c r="CX128" s="40"/>
    </row>
    <row r="129" spans="1:102" x14ac:dyDescent="0.2">
      <c r="A129" s="40"/>
      <c r="B129" s="41"/>
      <c r="C129" s="40" t="s">
        <v>178</v>
      </c>
      <c r="D129" s="69">
        <f>+G91</f>
        <v>1059529</v>
      </c>
      <c r="E129" s="6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  <c r="CC129" s="40"/>
      <c r="CD129" s="40"/>
      <c r="CE129" s="40"/>
      <c r="CF129" s="40"/>
      <c r="CG129" s="40"/>
      <c r="CH129" s="40"/>
      <c r="CI129" s="40"/>
      <c r="CJ129" s="40"/>
      <c r="CK129" s="40"/>
      <c r="CL129" s="40"/>
      <c r="CM129" s="40"/>
      <c r="CN129" s="40"/>
      <c r="CO129" s="40"/>
      <c r="CP129" s="40"/>
      <c r="CQ129" s="40"/>
      <c r="CR129" s="40"/>
      <c r="CS129" s="40"/>
      <c r="CT129" s="40"/>
      <c r="CU129" s="40"/>
      <c r="CV129" s="40"/>
      <c r="CW129" s="40"/>
      <c r="CX129" s="40"/>
    </row>
    <row r="130" spans="1:102" x14ac:dyDescent="0.2">
      <c r="A130" s="40"/>
      <c r="B130" s="41"/>
      <c r="C130" s="40" t="s">
        <v>179</v>
      </c>
      <c r="D130" s="69">
        <f>+G102</f>
        <v>3024965.84</v>
      </c>
      <c r="E130" s="6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40"/>
      <c r="BQ130" s="40"/>
      <c r="BR130" s="40"/>
      <c r="BS130" s="40"/>
      <c r="BT130" s="40"/>
      <c r="BU130" s="40"/>
      <c r="BV130" s="40"/>
      <c r="BW130" s="40"/>
      <c r="BX130" s="40"/>
      <c r="BY130" s="40"/>
      <c r="BZ130" s="40"/>
      <c r="CA130" s="40"/>
      <c r="CB130" s="40"/>
      <c r="CC130" s="40"/>
      <c r="CD130" s="40"/>
      <c r="CE130" s="40"/>
      <c r="CF130" s="40"/>
      <c r="CG130" s="40"/>
      <c r="CH130" s="40"/>
      <c r="CI130" s="40"/>
      <c r="CJ130" s="40"/>
      <c r="CK130" s="40"/>
      <c r="CL130" s="40"/>
      <c r="CM130" s="40"/>
      <c r="CN130" s="40"/>
      <c r="CO130" s="40"/>
      <c r="CP130" s="40"/>
      <c r="CQ130" s="40"/>
      <c r="CR130" s="40"/>
      <c r="CS130" s="40"/>
      <c r="CT130" s="40"/>
      <c r="CU130" s="40"/>
      <c r="CV130" s="40"/>
      <c r="CW130" s="40"/>
      <c r="CX130" s="40"/>
    </row>
    <row r="131" spans="1:102" x14ac:dyDescent="0.2">
      <c r="A131" s="40"/>
      <c r="B131" s="41"/>
      <c r="C131" s="40" t="s">
        <v>180</v>
      </c>
      <c r="D131" s="69">
        <f>+G107</f>
        <v>430020</v>
      </c>
      <c r="E131" s="6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  <c r="BS131" s="40"/>
      <c r="BT131" s="40"/>
      <c r="BU131" s="40"/>
      <c r="BV131" s="40"/>
      <c r="BW131" s="40"/>
      <c r="BX131" s="40"/>
      <c r="BY131" s="40"/>
      <c r="BZ131" s="40"/>
      <c r="CA131" s="40"/>
      <c r="CB131" s="40"/>
      <c r="CC131" s="40"/>
      <c r="CD131" s="40"/>
      <c r="CE131" s="40"/>
      <c r="CF131" s="40"/>
      <c r="CG131" s="40"/>
      <c r="CH131" s="40"/>
      <c r="CI131" s="40"/>
      <c r="CJ131" s="40"/>
      <c r="CK131" s="40"/>
      <c r="CL131" s="40"/>
      <c r="CM131" s="40"/>
      <c r="CN131" s="40"/>
      <c r="CO131" s="40"/>
      <c r="CP131" s="40"/>
      <c r="CQ131" s="40"/>
      <c r="CR131" s="40"/>
      <c r="CS131" s="40"/>
      <c r="CT131" s="40"/>
      <c r="CU131" s="40"/>
      <c r="CV131" s="40"/>
      <c r="CW131" s="40"/>
      <c r="CX131" s="40"/>
    </row>
    <row r="132" spans="1:102" x14ac:dyDescent="0.2">
      <c r="A132" s="40"/>
      <c r="B132" s="41"/>
      <c r="C132" s="40" t="s">
        <v>181</v>
      </c>
      <c r="D132" s="69">
        <f>+G111</f>
        <v>318000</v>
      </c>
      <c r="E132" s="6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  <c r="BM132" s="40"/>
      <c r="BN132" s="40"/>
      <c r="BO132" s="40"/>
      <c r="BP132" s="40"/>
      <c r="BQ132" s="40"/>
      <c r="BR132" s="40"/>
      <c r="BS132" s="40"/>
      <c r="BT132" s="40"/>
      <c r="BU132" s="40"/>
      <c r="BV132" s="40"/>
      <c r="BW132" s="40"/>
      <c r="BX132" s="40"/>
      <c r="BY132" s="40"/>
      <c r="BZ132" s="40"/>
      <c r="CA132" s="40"/>
      <c r="CB132" s="40"/>
      <c r="CC132" s="40"/>
      <c r="CD132" s="40"/>
      <c r="CE132" s="40"/>
      <c r="CF132" s="40"/>
      <c r="CG132" s="40"/>
      <c r="CH132" s="40"/>
      <c r="CI132" s="40"/>
      <c r="CJ132" s="40"/>
      <c r="CK132" s="40"/>
      <c r="CL132" s="40"/>
      <c r="CM132" s="40"/>
      <c r="CN132" s="40"/>
      <c r="CO132" s="40"/>
      <c r="CP132" s="40"/>
      <c r="CQ132" s="40"/>
      <c r="CR132" s="40"/>
      <c r="CS132" s="40"/>
      <c r="CT132" s="40"/>
      <c r="CU132" s="40"/>
      <c r="CV132" s="40"/>
      <c r="CW132" s="40"/>
      <c r="CX132" s="40"/>
    </row>
    <row r="133" spans="1:102" x14ac:dyDescent="0.2">
      <c r="A133" s="40"/>
      <c r="B133" s="41"/>
      <c r="C133" s="40" t="s">
        <v>182</v>
      </c>
      <c r="D133" s="69">
        <f>+G113</f>
        <v>598500</v>
      </c>
      <c r="E133" s="6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  <c r="BL133" s="40"/>
      <c r="BM133" s="40"/>
      <c r="BN133" s="40"/>
      <c r="BO133" s="40"/>
      <c r="BP133" s="40"/>
      <c r="BQ133" s="40"/>
      <c r="BR133" s="40"/>
      <c r="BS133" s="40"/>
      <c r="BT133" s="40"/>
      <c r="BU133" s="40"/>
      <c r="BV133" s="40"/>
      <c r="BW133" s="40"/>
      <c r="BX133" s="40"/>
      <c r="BY133" s="40"/>
      <c r="BZ133" s="40"/>
      <c r="CA133" s="40"/>
      <c r="CB133" s="40"/>
      <c r="CC133" s="40"/>
      <c r="CD133" s="40"/>
      <c r="CE133" s="40"/>
      <c r="CF133" s="40"/>
      <c r="CG133" s="40"/>
      <c r="CH133" s="40"/>
      <c r="CI133" s="40"/>
      <c r="CJ133" s="40"/>
      <c r="CK133" s="40"/>
      <c r="CL133" s="40"/>
      <c r="CM133" s="40"/>
      <c r="CN133" s="40"/>
      <c r="CO133" s="40"/>
      <c r="CP133" s="40"/>
      <c r="CQ133" s="40"/>
      <c r="CR133" s="40"/>
      <c r="CS133" s="40"/>
      <c r="CT133" s="40"/>
      <c r="CU133" s="40"/>
      <c r="CV133" s="40"/>
      <c r="CW133" s="40"/>
      <c r="CX133" s="40"/>
    </row>
    <row r="134" spans="1:102" x14ac:dyDescent="0.2">
      <c r="A134" s="40"/>
      <c r="B134" s="41"/>
      <c r="C134" s="40" t="s">
        <v>183</v>
      </c>
      <c r="D134" s="69">
        <f>+G119</f>
        <v>178845.2</v>
      </c>
      <c r="E134" s="6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  <c r="CE134" s="40"/>
      <c r="CF134" s="40"/>
      <c r="CG134" s="40"/>
      <c r="CH134" s="40"/>
      <c r="CI134" s="40"/>
      <c r="CJ134" s="40"/>
      <c r="CK134" s="40"/>
      <c r="CL134" s="40"/>
      <c r="CM134" s="40"/>
      <c r="CN134" s="40"/>
      <c r="CO134" s="40"/>
      <c r="CP134" s="40"/>
      <c r="CQ134" s="40"/>
      <c r="CR134" s="40"/>
      <c r="CS134" s="40"/>
      <c r="CT134" s="40"/>
      <c r="CU134" s="40"/>
      <c r="CV134" s="40"/>
      <c r="CW134" s="40"/>
      <c r="CX134" s="40"/>
    </row>
    <row r="135" spans="1:102" ht="21" customHeight="1" x14ac:dyDescent="0.2">
      <c r="A135" s="40"/>
      <c r="B135" s="41"/>
      <c r="C135" s="40"/>
      <c r="D135" s="70">
        <f>+SUM(D125:D134)</f>
        <v>26117577.919999998</v>
      </c>
      <c r="E135" s="40"/>
      <c r="G135" s="71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  <c r="CC135" s="40"/>
      <c r="CD135" s="40"/>
      <c r="CE135" s="40"/>
      <c r="CF135" s="40"/>
      <c r="CG135" s="40"/>
      <c r="CH135" s="40"/>
      <c r="CI135" s="40"/>
      <c r="CJ135" s="40"/>
      <c r="CK135" s="40"/>
      <c r="CL135" s="40"/>
      <c r="CM135" s="40"/>
      <c r="CN135" s="40"/>
      <c r="CO135" s="40"/>
      <c r="CP135" s="40"/>
      <c r="CQ135" s="40"/>
      <c r="CR135" s="40"/>
      <c r="CS135" s="40"/>
      <c r="CT135" s="40"/>
      <c r="CU135" s="40"/>
      <c r="CV135" s="40"/>
      <c r="CW135" s="40"/>
      <c r="CX135" s="40"/>
    </row>
  </sheetData>
  <autoFilter ref="B6:G101" xr:uid="{00000000-0009-0000-0000-000001000000}"/>
  <mergeCells count="5">
    <mergeCell ref="C6:C8"/>
    <mergeCell ref="D6:D8"/>
    <mergeCell ref="E6:E8"/>
    <mergeCell ref="F6:F8"/>
    <mergeCell ref="G6:G8"/>
  </mergeCells>
  <pageMargins left="0.23622047244094488" right="0.23622047244094488" top="0.74803149606299213" bottom="0.74803149606299213" header="0" footer="0"/>
  <pageSetup paperSize="9" scale="92" fitToHeight="0" orientation="portrait" r:id="rId1"/>
  <rowBreaks count="2" manualBreakCount="2">
    <brk id="52" max="16383" man="1"/>
    <brk id="9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C03DA-42FB-410B-B8FB-04F75176B3C8}">
  <sheetPr>
    <outlinePr summaryBelow="0" summaryRight="0"/>
    <pageSetUpPr autoPageBreaks="0"/>
  </sheetPr>
  <dimension ref="A1:O259"/>
  <sheetViews>
    <sheetView showGridLines="0" showOutlineSymbols="0" view="pageBreakPreview" zoomScaleNormal="100" zoomScaleSheetLayoutView="100" workbookViewId="0">
      <selection activeCell="T52" sqref="T52"/>
    </sheetView>
  </sheetViews>
  <sheetFormatPr baseColWidth="10" defaultColWidth="6.85546875" defaultRowHeight="12.75" customHeight="1" x14ac:dyDescent="0.2"/>
  <cols>
    <col min="1" max="1" width="3.7109375" style="79" customWidth="1"/>
    <col min="2" max="2" width="4.140625" style="79" customWidth="1"/>
    <col min="3" max="3" width="7.28515625" style="79" customWidth="1"/>
    <col min="4" max="5" width="3.28515625" style="79" customWidth="1"/>
    <col min="6" max="6" width="5.140625" style="79" customWidth="1"/>
    <col min="7" max="7" width="10.140625" style="79" customWidth="1"/>
    <col min="8" max="8" width="10.42578125" style="79" customWidth="1"/>
    <col min="9" max="9" width="2.7109375" style="79" customWidth="1"/>
    <col min="10" max="10" width="8" style="79" customWidth="1"/>
    <col min="11" max="11" width="5.7109375" style="79" customWidth="1"/>
    <col min="12" max="12" width="8" style="79" customWidth="1"/>
    <col min="13" max="14" width="9.28515625" style="79" customWidth="1"/>
    <col min="15" max="15" width="11.5703125" style="79" customWidth="1"/>
    <col min="16" max="16384" width="6.85546875" style="79"/>
  </cols>
  <sheetData>
    <row r="1" spans="1:15" ht="12.75" customHeight="1" x14ac:dyDescent="0.2">
      <c r="A1" s="91"/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90"/>
      <c r="O1" s="89"/>
    </row>
    <row r="2" spans="1:15" ht="12.75" customHeight="1" x14ac:dyDescent="0.2">
      <c r="A2" s="74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72"/>
      <c r="O2" s="73"/>
    </row>
    <row r="3" spans="1:15" ht="12.75" customHeight="1" x14ac:dyDescent="0.2">
      <c r="A3" s="74"/>
      <c r="B3" s="77"/>
      <c r="C3" s="77"/>
      <c r="D3" s="77"/>
      <c r="E3" s="77"/>
      <c r="F3" s="77"/>
      <c r="G3" s="1" t="s">
        <v>184</v>
      </c>
      <c r="H3" s="77"/>
      <c r="I3" s="77"/>
      <c r="J3" s="77"/>
      <c r="K3" s="77"/>
      <c r="L3" s="77"/>
      <c r="M3" s="77"/>
      <c r="N3" s="72"/>
      <c r="O3" s="73"/>
    </row>
    <row r="4" spans="1:15" ht="12.75" customHeight="1" x14ac:dyDescent="0.2">
      <c r="A4" s="74"/>
      <c r="B4" s="77"/>
      <c r="C4" s="77"/>
      <c r="D4" s="77"/>
      <c r="E4" s="77"/>
      <c r="F4" s="77"/>
      <c r="G4" s="1" t="s">
        <v>185</v>
      </c>
      <c r="H4" s="77"/>
      <c r="I4" s="77"/>
      <c r="J4" s="77"/>
      <c r="K4" s="77"/>
      <c r="L4" s="77"/>
      <c r="M4" s="77"/>
      <c r="N4" s="72"/>
      <c r="O4" s="73"/>
    </row>
    <row r="5" spans="1:15" ht="12" customHeight="1" x14ac:dyDescent="0.2">
      <c r="A5" s="75"/>
      <c r="B5" s="75"/>
      <c r="C5" s="76" t="s">
        <v>186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</row>
    <row r="6" spans="1:15" ht="0.75" customHeight="1" x14ac:dyDescent="0.2"/>
    <row r="7" spans="1:15" ht="10.5" customHeight="1" x14ac:dyDescent="0.2">
      <c r="B7" s="161" t="s">
        <v>187</v>
      </c>
      <c r="C7" s="161"/>
      <c r="D7" s="158" t="s">
        <v>456</v>
      </c>
      <c r="E7" s="158"/>
      <c r="F7" s="158"/>
      <c r="G7" s="162" t="s">
        <v>9</v>
      </c>
      <c r="H7" s="162"/>
      <c r="I7" s="162"/>
      <c r="J7" s="162"/>
      <c r="K7" s="162"/>
      <c r="L7" s="162"/>
      <c r="M7" s="162"/>
      <c r="N7" s="162"/>
      <c r="O7" s="162"/>
    </row>
    <row r="8" spans="1:15" ht="11.25" customHeight="1" x14ac:dyDescent="0.2">
      <c r="B8" s="160" t="s">
        <v>188</v>
      </c>
      <c r="C8" s="160"/>
      <c r="D8" s="158" t="s">
        <v>189</v>
      </c>
      <c r="E8" s="158"/>
      <c r="F8" s="87" t="s">
        <v>190</v>
      </c>
      <c r="H8" s="87" t="s">
        <v>191</v>
      </c>
      <c r="K8" s="163" t="s">
        <v>192</v>
      </c>
      <c r="L8" s="163"/>
      <c r="M8" s="163"/>
      <c r="N8" s="163"/>
      <c r="O8" s="86">
        <v>10500</v>
      </c>
    </row>
    <row r="9" spans="1:15" ht="2.25" customHeight="1" x14ac:dyDescent="0.2"/>
    <row r="10" spans="1:15" x14ac:dyDescent="0.2">
      <c r="B10" s="158" t="s">
        <v>193</v>
      </c>
      <c r="C10" s="158"/>
      <c r="D10" s="158" t="s">
        <v>194</v>
      </c>
      <c r="E10" s="158"/>
      <c r="F10" s="158"/>
      <c r="G10" s="158"/>
      <c r="H10" s="158"/>
      <c r="I10" s="158"/>
      <c r="J10" s="158"/>
      <c r="K10" s="85" t="s">
        <v>195</v>
      </c>
      <c r="L10" s="84" t="s">
        <v>196</v>
      </c>
      <c r="M10" s="84" t="s">
        <v>197</v>
      </c>
      <c r="N10" s="84" t="s">
        <v>198</v>
      </c>
      <c r="O10" s="84" t="s">
        <v>199</v>
      </c>
    </row>
    <row r="11" spans="1:15" ht="10.5" customHeight="1" x14ac:dyDescent="0.2">
      <c r="D11" s="159" t="s">
        <v>200</v>
      </c>
      <c r="E11" s="159"/>
      <c r="F11" s="159"/>
      <c r="G11" s="159"/>
      <c r="H11" s="159"/>
      <c r="I11" s="159"/>
      <c r="J11" s="159"/>
    </row>
    <row r="12" spans="1:15" ht="10.5" customHeight="1" x14ac:dyDescent="0.2">
      <c r="B12" s="160" t="s">
        <v>201</v>
      </c>
      <c r="C12" s="160"/>
      <c r="D12" s="161" t="s">
        <v>9</v>
      </c>
      <c r="E12" s="161"/>
      <c r="F12" s="161"/>
      <c r="G12" s="161"/>
      <c r="H12" s="161"/>
      <c r="I12" s="161"/>
      <c r="J12" s="161"/>
      <c r="K12" s="83" t="s">
        <v>202</v>
      </c>
      <c r="M12" s="82">
        <v>1</v>
      </c>
      <c r="N12" s="81">
        <v>10500</v>
      </c>
      <c r="O12" s="81">
        <v>10500</v>
      </c>
    </row>
    <row r="13" spans="1:15" ht="10.5" customHeight="1" x14ac:dyDescent="0.2">
      <c r="D13" s="161"/>
      <c r="E13" s="161"/>
      <c r="F13" s="161"/>
      <c r="G13" s="161"/>
      <c r="H13" s="161"/>
      <c r="I13" s="161"/>
      <c r="J13" s="161"/>
    </row>
    <row r="14" spans="1:15" ht="12" customHeight="1" x14ac:dyDescent="0.2">
      <c r="O14" s="80">
        <v>10500</v>
      </c>
    </row>
    <row r="15" spans="1:15" ht="9" customHeight="1" x14ac:dyDescent="0.2"/>
    <row r="16" spans="1:15" ht="10.5" customHeight="1" x14ac:dyDescent="0.2">
      <c r="B16" s="161" t="s">
        <v>187</v>
      </c>
      <c r="C16" s="161"/>
      <c r="D16" s="158" t="s">
        <v>455</v>
      </c>
      <c r="E16" s="158"/>
      <c r="F16" s="158"/>
      <c r="G16" s="162" t="s">
        <v>12</v>
      </c>
      <c r="H16" s="162"/>
      <c r="I16" s="162"/>
      <c r="J16" s="162"/>
      <c r="K16" s="162"/>
      <c r="L16" s="162"/>
      <c r="M16" s="162"/>
      <c r="N16" s="162"/>
      <c r="O16" s="162"/>
    </row>
    <row r="17" spans="2:15" ht="11.25" customHeight="1" x14ac:dyDescent="0.2">
      <c r="B17" s="160" t="s">
        <v>188</v>
      </c>
      <c r="C17" s="160"/>
      <c r="D17" s="158" t="s">
        <v>189</v>
      </c>
      <c r="E17" s="158"/>
      <c r="F17" s="87" t="s">
        <v>190</v>
      </c>
      <c r="H17" s="87" t="s">
        <v>191</v>
      </c>
      <c r="K17" s="163" t="s">
        <v>192</v>
      </c>
      <c r="L17" s="163"/>
      <c r="M17" s="163"/>
      <c r="N17" s="163"/>
      <c r="O17" s="86">
        <v>10500</v>
      </c>
    </row>
    <row r="18" spans="2:15" ht="2.25" customHeight="1" x14ac:dyDescent="0.2"/>
    <row r="19" spans="2:15" x14ac:dyDescent="0.2">
      <c r="B19" s="158" t="s">
        <v>193</v>
      </c>
      <c r="C19" s="158"/>
      <c r="D19" s="158" t="s">
        <v>194</v>
      </c>
      <c r="E19" s="158"/>
      <c r="F19" s="158"/>
      <c r="G19" s="158"/>
      <c r="H19" s="158"/>
      <c r="I19" s="158"/>
      <c r="J19" s="158"/>
      <c r="K19" s="85" t="s">
        <v>195</v>
      </c>
      <c r="L19" s="84" t="s">
        <v>196</v>
      </c>
      <c r="M19" s="84" t="s">
        <v>197</v>
      </c>
      <c r="N19" s="84" t="s">
        <v>198</v>
      </c>
      <c r="O19" s="84" t="s">
        <v>199</v>
      </c>
    </row>
    <row r="20" spans="2:15" ht="10.5" customHeight="1" x14ac:dyDescent="0.2">
      <c r="D20" s="159" t="s">
        <v>200</v>
      </c>
      <c r="E20" s="159"/>
      <c r="F20" s="159"/>
      <c r="G20" s="159"/>
      <c r="H20" s="159"/>
      <c r="I20" s="159"/>
      <c r="J20" s="159"/>
    </row>
    <row r="21" spans="2:15" ht="12" customHeight="1" x14ac:dyDescent="0.2">
      <c r="B21" s="160" t="s">
        <v>203</v>
      </c>
      <c r="C21" s="160"/>
      <c r="D21" s="164" t="s">
        <v>12</v>
      </c>
      <c r="E21" s="164"/>
      <c r="F21" s="164"/>
      <c r="G21" s="164"/>
      <c r="H21" s="164"/>
      <c r="I21" s="164"/>
      <c r="J21" s="164"/>
      <c r="K21" s="83" t="s">
        <v>202</v>
      </c>
      <c r="M21" s="82">
        <v>1</v>
      </c>
      <c r="N21" s="81">
        <v>10500</v>
      </c>
      <c r="O21" s="81">
        <v>10500</v>
      </c>
    </row>
    <row r="22" spans="2:15" ht="12" customHeight="1" x14ac:dyDescent="0.2">
      <c r="O22" s="80">
        <v>10500</v>
      </c>
    </row>
    <row r="23" spans="2:15" ht="9" customHeight="1" x14ac:dyDescent="0.2"/>
    <row r="24" spans="2:15" ht="10.5" customHeight="1" x14ac:dyDescent="0.2">
      <c r="B24" s="161" t="s">
        <v>187</v>
      </c>
      <c r="C24" s="161"/>
      <c r="D24" s="158" t="s">
        <v>454</v>
      </c>
      <c r="E24" s="158"/>
      <c r="F24" s="158"/>
      <c r="G24" s="162" t="s">
        <v>14</v>
      </c>
      <c r="H24" s="162"/>
      <c r="I24" s="162"/>
      <c r="J24" s="162"/>
      <c r="K24" s="162"/>
      <c r="L24" s="162"/>
      <c r="M24" s="162"/>
      <c r="N24" s="162"/>
      <c r="O24" s="162"/>
    </row>
    <row r="25" spans="2:15" ht="11.25" customHeight="1" x14ac:dyDescent="0.2">
      <c r="B25" s="160" t="s">
        <v>188</v>
      </c>
      <c r="C25" s="160"/>
      <c r="D25" s="158" t="s">
        <v>189</v>
      </c>
      <c r="E25" s="158"/>
      <c r="F25" s="87" t="s">
        <v>190</v>
      </c>
      <c r="H25" s="87" t="s">
        <v>191</v>
      </c>
      <c r="K25" s="163" t="s">
        <v>192</v>
      </c>
      <c r="L25" s="163"/>
      <c r="M25" s="163"/>
      <c r="N25" s="163"/>
      <c r="O25" s="86">
        <v>13965</v>
      </c>
    </row>
    <row r="26" spans="2:15" ht="2.25" customHeight="1" x14ac:dyDescent="0.2"/>
    <row r="27" spans="2:15" x14ac:dyDescent="0.2">
      <c r="B27" s="158" t="s">
        <v>193</v>
      </c>
      <c r="C27" s="158"/>
      <c r="D27" s="158" t="s">
        <v>194</v>
      </c>
      <c r="E27" s="158"/>
      <c r="F27" s="158"/>
      <c r="G27" s="158"/>
      <c r="H27" s="158"/>
      <c r="I27" s="158"/>
      <c r="J27" s="158"/>
      <c r="K27" s="85" t="s">
        <v>195</v>
      </c>
      <c r="L27" s="84" t="s">
        <v>196</v>
      </c>
      <c r="M27" s="84" t="s">
        <v>197</v>
      </c>
      <c r="N27" s="84" t="s">
        <v>198</v>
      </c>
      <c r="O27" s="84" t="s">
        <v>199</v>
      </c>
    </row>
    <row r="28" spans="2:15" ht="10.5" customHeight="1" x14ac:dyDescent="0.2">
      <c r="D28" s="159" t="s">
        <v>200</v>
      </c>
      <c r="E28" s="159"/>
      <c r="F28" s="159"/>
      <c r="G28" s="159"/>
      <c r="H28" s="159"/>
      <c r="I28" s="159"/>
      <c r="J28" s="159"/>
    </row>
    <row r="29" spans="2:15" ht="10.5" customHeight="1" x14ac:dyDescent="0.2">
      <c r="B29" s="160" t="s">
        <v>204</v>
      </c>
      <c r="C29" s="160"/>
      <c r="D29" s="161" t="s">
        <v>14</v>
      </c>
      <c r="E29" s="161"/>
      <c r="F29" s="161"/>
      <c r="G29" s="161"/>
      <c r="H29" s="161"/>
      <c r="I29" s="161"/>
      <c r="J29" s="161"/>
      <c r="K29" s="83" t="s">
        <v>202</v>
      </c>
      <c r="M29" s="82">
        <v>1</v>
      </c>
      <c r="N29" s="81">
        <v>13965</v>
      </c>
      <c r="O29" s="81">
        <v>13965</v>
      </c>
    </row>
    <row r="30" spans="2:15" ht="10.5" customHeight="1" x14ac:dyDescent="0.2">
      <c r="D30" s="161"/>
      <c r="E30" s="161"/>
      <c r="F30" s="161"/>
      <c r="G30" s="161"/>
      <c r="H30" s="161"/>
      <c r="I30" s="161"/>
      <c r="J30" s="161"/>
    </row>
    <row r="31" spans="2:15" ht="12" customHeight="1" x14ac:dyDescent="0.2">
      <c r="O31" s="80">
        <v>13965</v>
      </c>
    </row>
    <row r="32" spans="2:15" ht="9" customHeight="1" x14ac:dyDescent="0.2"/>
    <row r="33" spans="2:15" ht="10.5" customHeight="1" x14ac:dyDescent="0.2">
      <c r="B33" s="161" t="s">
        <v>187</v>
      </c>
      <c r="C33" s="161"/>
      <c r="D33" s="158" t="s">
        <v>453</v>
      </c>
      <c r="E33" s="158"/>
      <c r="F33" s="158"/>
      <c r="G33" s="162" t="s">
        <v>16</v>
      </c>
      <c r="H33" s="162"/>
      <c r="I33" s="162"/>
      <c r="J33" s="162"/>
      <c r="K33" s="162"/>
      <c r="L33" s="162"/>
      <c r="M33" s="162"/>
      <c r="N33" s="162"/>
      <c r="O33" s="162"/>
    </row>
    <row r="34" spans="2:15" ht="11.25" customHeight="1" x14ac:dyDescent="0.2">
      <c r="B34" s="160" t="s">
        <v>188</v>
      </c>
      <c r="C34" s="160"/>
      <c r="D34" s="158" t="s">
        <v>189</v>
      </c>
      <c r="E34" s="158"/>
      <c r="F34" s="87" t="s">
        <v>190</v>
      </c>
      <c r="H34" s="87" t="s">
        <v>191</v>
      </c>
      <c r="K34" s="163" t="s">
        <v>192</v>
      </c>
      <c r="L34" s="163"/>
      <c r="M34" s="163"/>
      <c r="N34" s="163"/>
      <c r="O34" s="86">
        <v>10500</v>
      </c>
    </row>
    <row r="35" spans="2:15" ht="2.25" customHeight="1" x14ac:dyDescent="0.2"/>
    <row r="36" spans="2:15" x14ac:dyDescent="0.2">
      <c r="B36" s="158" t="s">
        <v>193</v>
      </c>
      <c r="C36" s="158"/>
      <c r="D36" s="158" t="s">
        <v>194</v>
      </c>
      <c r="E36" s="158"/>
      <c r="F36" s="158"/>
      <c r="G36" s="158"/>
      <c r="H36" s="158"/>
      <c r="I36" s="158"/>
      <c r="J36" s="158"/>
      <c r="K36" s="85" t="s">
        <v>195</v>
      </c>
      <c r="L36" s="84" t="s">
        <v>196</v>
      </c>
      <c r="M36" s="84" t="s">
        <v>197</v>
      </c>
      <c r="N36" s="84" t="s">
        <v>198</v>
      </c>
      <c r="O36" s="84" t="s">
        <v>199</v>
      </c>
    </row>
    <row r="37" spans="2:15" ht="10.5" customHeight="1" x14ac:dyDescent="0.2">
      <c r="D37" s="159" t="s">
        <v>200</v>
      </c>
      <c r="E37" s="159"/>
      <c r="F37" s="159"/>
      <c r="G37" s="159"/>
      <c r="H37" s="159"/>
      <c r="I37" s="159"/>
      <c r="J37" s="159"/>
    </row>
    <row r="38" spans="2:15" ht="12" customHeight="1" x14ac:dyDescent="0.2">
      <c r="B38" s="160" t="s">
        <v>205</v>
      </c>
      <c r="C38" s="160"/>
      <c r="D38" s="164" t="s">
        <v>16</v>
      </c>
      <c r="E38" s="164"/>
      <c r="F38" s="164"/>
      <c r="G38" s="164"/>
      <c r="H38" s="164"/>
      <c r="I38" s="164"/>
      <c r="J38" s="164"/>
      <c r="K38" s="83" t="s">
        <v>202</v>
      </c>
      <c r="M38" s="82">
        <v>1</v>
      </c>
      <c r="N38" s="81">
        <v>10500</v>
      </c>
      <c r="O38" s="81">
        <v>10500</v>
      </c>
    </row>
    <row r="39" spans="2:15" ht="12" customHeight="1" x14ac:dyDescent="0.2">
      <c r="O39" s="80">
        <v>10500</v>
      </c>
    </row>
    <row r="40" spans="2:15" ht="9" customHeight="1" x14ac:dyDescent="0.2"/>
    <row r="41" spans="2:15" ht="10.5" customHeight="1" x14ac:dyDescent="0.2">
      <c r="B41" s="161" t="s">
        <v>187</v>
      </c>
      <c r="C41" s="161"/>
      <c r="D41" s="158" t="s">
        <v>452</v>
      </c>
      <c r="E41" s="158"/>
      <c r="F41" s="158"/>
      <c r="G41" s="162" t="s">
        <v>19</v>
      </c>
      <c r="H41" s="162"/>
      <c r="I41" s="162"/>
      <c r="J41" s="162"/>
      <c r="K41" s="162"/>
      <c r="L41" s="162"/>
      <c r="M41" s="162"/>
      <c r="N41" s="162"/>
      <c r="O41" s="162"/>
    </row>
    <row r="42" spans="2:15" ht="11.25" customHeight="1" x14ac:dyDescent="0.2">
      <c r="B42" s="160" t="s">
        <v>188</v>
      </c>
      <c r="C42" s="160"/>
      <c r="D42" s="158" t="s">
        <v>189</v>
      </c>
      <c r="E42" s="158"/>
      <c r="F42" s="87" t="s">
        <v>190</v>
      </c>
      <c r="H42" s="87" t="s">
        <v>191</v>
      </c>
      <c r="K42" s="163" t="s">
        <v>192</v>
      </c>
      <c r="L42" s="163"/>
      <c r="M42" s="163"/>
      <c r="N42" s="163"/>
      <c r="O42" s="86">
        <v>2891169.41</v>
      </c>
    </row>
    <row r="43" spans="2:15" ht="2.25" customHeight="1" x14ac:dyDescent="0.2"/>
    <row r="44" spans="2:15" x14ac:dyDescent="0.2">
      <c r="B44" s="158" t="s">
        <v>193</v>
      </c>
      <c r="C44" s="158"/>
      <c r="D44" s="158" t="s">
        <v>194</v>
      </c>
      <c r="E44" s="158"/>
      <c r="F44" s="158"/>
      <c r="G44" s="158"/>
      <c r="H44" s="158"/>
      <c r="I44" s="158"/>
      <c r="J44" s="158"/>
      <c r="K44" s="85" t="s">
        <v>195</v>
      </c>
      <c r="L44" s="84" t="s">
        <v>196</v>
      </c>
      <c r="M44" s="84" t="s">
        <v>197</v>
      </c>
      <c r="N44" s="84" t="s">
        <v>198</v>
      </c>
      <c r="O44" s="84" t="s">
        <v>199</v>
      </c>
    </row>
    <row r="45" spans="2:15" ht="10.5" customHeight="1" x14ac:dyDescent="0.2">
      <c r="D45" s="159" t="s">
        <v>206</v>
      </c>
      <c r="E45" s="159"/>
      <c r="F45" s="159"/>
      <c r="G45" s="159"/>
      <c r="H45" s="159"/>
      <c r="I45" s="159"/>
      <c r="J45" s="159"/>
    </row>
    <row r="46" spans="2:15" ht="12" customHeight="1" x14ac:dyDescent="0.2">
      <c r="B46" s="160" t="s">
        <v>207</v>
      </c>
      <c r="C46" s="160"/>
      <c r="D46" s="164" t="s">
        <v>208</v>
      </c>
      <c r="E46" s="164"/>
      <c r="F46" s="164"/>
      <c r="G46" s="164"/>
      <c r="H46" s="164"/>
      <c r="I46" s="164"/>
      <c r="J46" s="164"/>
      <c r="K46" s="83" t="s">
        <v>52</v>
      </c>
      <c r="M46" s="82">
        <v>19</v>
      </c>
      <c r="N46" s="81">
        <v>4200</v>
      </c>
      <c r="O46" s="81">
        <v>79800</v>
      </c>
    </row>
    <row r="47" spans="2:15" ht="12" customHeight="1" x14ac:dyDescent="0.2">
      <c r="B47" s="160" t="s">
        <v>209</v>
      </c>
      <c r="C47" s="160"/>
      <c r="D47" s="164" t="s">
        <v>210</v>
      </c>
      <c r="E47" s="164"/>
      <c r="F47" s="164"/>
      <c r="G47" s="164"/>
      <c r="H47" s="164"/>
      <c r="I47" s="164"/>
      <c r="J47" s="164"/>
      <c r="K47" s="83" t="s">
        <v>52</v>
      </c>
      <c r="M47" s="82">
        <v>41</v>
      </c>
      <c r="N47" s="81">
        <v>1470</v>
      </c>
      <c r="O47" s="81">
        <v>60270</v>
      </c>
    </row>
    <row r="48" spans="2:15" ht="12" customHeight="1" x14ac:dyDescent="0.2">
      <c r="B48" s="160" t="s">
        <v>211</v>
      </c>
      <c r="C48" s="160"/>
      <c r="D48" s="164" t="s">
        <v>212</v>
      </c>
      <c r="E48" s="164"/>
      <c r="F48" s="164"/>
      <c r="G48" s="164"/>
      <c r="H48" s="164"/>
      <c r="I48" s="164"/>
      <c r="J48" s="164"/>
      <c r="K48" s="83" t="s">
        <v>52</v>
      </c>
      <c r="M48" s="82">
        <v>19</v>
      </c>
      <c r="N48" s="81">
        <v>11550</v>
      </c>
      <c r="O48" s="81">
        <v>219450</v>
      </c>
    </row>
    <row r="49" spans="2:15" ht="12" customHeight="1" x14ac:dyDescent="0.2">
      <c r="B49" s="160" t="s">
        <v>213</v>
      </c>
      <c r="C49" s="160"/>
      <c r="D49" s="164" t="s">
        <v>214</v>
      </c>
      <c r="E49" s="164"/>
      <c r="F49" s="164"/>
      <c r="G49" s="164"/>
      <c r="H49" s="164"/>
      <c r="I49" s="164"/>
      <c r="J49" s="164"/>
      <c r="K49" s="83" t="s">
        <v>202</v>
      </c>
      <c r="M49" s="82">
        <v>1</v>
      </c>
      <c r="N49" s="81">
        <v>5250</v>
      </c>
      <c r="O49" s="81">
        <v>5250</v>
      </c>
    </row>
    <row r="50" spans="2:15" ht="12" customHeight="1" x14ac:dyDescent="0.2">
      <c r="B50" s="160" t="s">
        <v>215</v>
      </c>
      <c r="C50" s="160"/>
      <c r="D50" s="164" t="s">
        <v>216</v>
      </c>
      <c r="E50" s="164"/>
      <c r="F50" s="164"/>
      <c r="G50" s="164"/>
      <c r="H50" s="164"/>
      <c r="I50" s="164"/>
      <c r="J50" s="164"/>
      <c r="K50" s="83" t="s">
        <v>52</v>
      </c>
      <c r="M50" s="82">
        <v>41</v>
      </c>
      <c r="N50" s="81">
        <v>2625</v>
      </c>
      <c r="O50" s="81">
        <v>107625</v>
      </c>
    </row>
    <row r="51" spans="2:15" ht="12" customHeight="1" x14ac:dyDescent="0.2">
      <c r="B51" s="160" t="s">
        <v>217</v>
      </c>
      <c r="C51" s="160"/>
      <c r="D51" s="164" t="s">
        <v>218</v>
      </c>
      <c r="E51" s="164"/>
      <c r="F51" s="164"/>
      <c r="G51" s="164"/>
      <c r="H51" s="164"/>
      <c r="I51" s="164"/>
      <c r="J51" s="164"/>
      <c r="K51" s="83" t="s">
        <v>52</v>
      </c>
      <c r="M51" s="82">
        <v>41</v>
      </c>
      <c r="N51" s="81">
        <v>682.5</v>
      </c>
      <c r="O51" s="81">
        <v>27982.5</v>
      </c>
    </row>
    <row r="52" spans="2:15" ht="12" customHeight="1" x14ac:dyDescent="0.2">
      <c r="B52" s="160" t="s">
        <v>219</v>
      </c>
      <c r="C52" s="160"/>
      <c r="D52" s="164" t="s">
        <v>220</v>
      </c>
      <c r="E52" s="164"/>
      <c r="F52" s="164"/>
      <c r="G52" s="164"/>
      <c r="H52" s="164"/>
      <c r="I52" s="164"/>
      <c r="J52" s="164"/>
      <c r="K52" s="83" t="s">
        <v>52</v>
      </c>
      <c r="M52" s="82">
        <v>41</v>
      </c>
      <c r="N52" s="81">
        <v>3150</v>
      </c>
      <c r="O52" s="81">
        <v>129150</v>
      </c>
    </row>
    <row r="53" spans="2:15" ht="12" customHeight="1" x14ac:dyDescent="0.2">
      <c r="O53" s="80">
        <v>629527.5</v>
      </c>
    </row>
    <row r="54" spans="2:15" ht="10.5" customHeight="1" x14ac:dyDescent="0.2">
      <c r="D54" s="159" t="s">
        <v>221</v>
      </c>
      <c r="E54" s="159"/>
      <c r="F54" s="159"/>
      <c r="G54" s="159"/>
      <c r="H54" s="159"/>
      <c r="I54" s="159"/>
      <c r="J54" s="159"/>
    </row>
    <row r="55" spans="2:15" ht="12" customHeight="1" x14ac:dyDescent="0.2">
      <c r="B55" s="160" t="s">
        <v>222</v>
      </c>
      <c r="C55" s="160"/>
      <c r="D55" s="164" t="s">
        <v>223</v>
      </c>
      <c r="E55" s="164"/>
      <c r="F55" s="164"/>
      <c r="G55" s="164"/>
      <c r="H55" s="164"/>
      <c r="I55" s="164"/>
      <c r="J55" s="164"/>
      <c r="K55" s="83" t="s">
        <v>224</v>
      </c>
      <c r="M55" s="82">
        <v>7353</v>
      </c>
      <c r="N55" s="81">
        <v>183.56</v>
      </c>
      <c r="O55" s="81">
        <v>1349716.68</v>
      </c>
    </row>
    <row r="56" spans="2:15" ht="12" customHeight="1" x14ac:dyDescent="0.2">
      <c r="B56" s="160" t="s">
        <v>451</v>
      </c>
      <c r="C56" s="160"/>
      <c r="D56" s="164" t="s">
        <v>450</v>
      </c>
      <c r="E56" s="164"/>
      <c r="F56" s="164"/>
      <c r="G56" s="164"/>
      <c r="H56" s="164"/>
      <c r="I56" s="164"/>
      <c r="J56" s="164"/>
      <c r="K56" s="83" t="s">
        <v>224</v>
      </c>
      <c r="M56" s="82">
        <v>7371</v>
      </c>
      <c r="N56" s="81">
        <v>67.13</v>
      </c>
      <c r="O56" s="81">
        <v>494815.23</v>
      </c>
    </row>
    <row r="57" spans="2:15" ht="12" customHeight="1" x14ac:dyDescent="0.2">
      <c r="O57" s="80">
        <v>1844531.9100000001</v>
      </c>
    </row>
    <row r="58" spans="2:15" ht="10.5" customHeight="1" x14ac:dyDescent="0.2">
      <c r="D58" s="159" t="s">
        <v>200</v>
      </c>
      <c r="E58" s="159"/>
      <c r="F58" s="159"/>
      <c r="G58" s="159"/>
      <c r="H58" s="159"/>
      <c r="I58" s="159"/>
      <c r="J58" s="159"/>
    </row>
    <row r="59" spans="2:15" ht="12" customHeight="1" x14ac:dyDescent="0.2">
      <c r="B59" s="160" t="s">
        <v>225</v>
      </c>
      <c r="C59" s="160"/>
      <c r="D59" s="164" t="s">
        <v>226</v>
      </c>
      <c r="E59" s="164"/>
      <c r="F59" s="164"/>
      <c r="G59" s="164"/>
      <c r="H59" s="164"/>
      <c r="I59" s="164"/>
      <c r="J59" s="164"/>
      <c r="K59" s="83" t="s">
        <v>202</v>
      </c>
      <c r="M59" s="82">
        <v>1</v>
      </c>
      <c r="N59" s="81">
        <v>78750</v>
      </c>
      <c r="O59" s="81">
        <v>78750</v>
      </c>
    </row>
    <row r="60" spans="2:15" ht="12" customHeight="1" x14ac:dyDescent="0.2">
      <c r="B60" s="160" t="s">
        <v>227</v>
      </c>
      <c r="C60" s="160"/>
      <c r="D60" s="164" t="s">
        <v>228</v>
      </c>
      <c r="E60" s="164"/>
      <c r="F60" s="164"/>
      <c r="G60" s="164"/>
      <c r="H60" s="164"/>
      <c r="I60" s="164"/>
      <c r="J60" s="164"/>
      <c r="K60" s="83" t="s">
        <v>202</v>
      </c>
      <c r="M60" s="82">
        <v>1</v>
      </c>
      <c r="N60" s="81">
        <v>47250</v>
      </c>
      <c r="O60" s="81">
        <v>47250</v>
      </c>
    </row>
    <row r="61" spans="2:15" ht="12" customHeight="1" x14ac:dyDescent="0.2">
      <c r="B61" s="160" t="s">
        <v>229</v>
      </c>
      <c r="C61" s="160"/>
      <c r="D61" s="164" t="s">
        <v>230</v>
      </c>
      <c r="E61" s="164"/>
      <c r="F61" s="164"/>
      <c r="G61" s="164"/>
      <c r="H61" s="164"/>
      <c r="I61" s="164"/>
      <c r="J61" s="164"/>
      <c r="K61" s="83" t="s">
        <v>52</v>
      </c>
      <c r="M61" s="82">
        <v>20</v>
      </c>
      <c r="N61" s="81">
        <v>1050</v>
      </c>
      <c r="O61" s="81">
        <v>21000</v>
      </c>
    </row>
    <row r="62" spans="2:15" ht="12" customHeight="1" x14ac:dyDescent="0.2">
      <c r="B62" s="160" t="s">
        <v>231</v>
      </c>
      <c r="C62" s="160"/>
      <c r="D62" s="164" t="s">
        <v>232</v>
      </c>
      <c r="E62" s="164"/>
      <c r="F62" s="164"/>
      <c r="G62" s="164"/>
      <c r="H62" s="164"/>
      <c r="I62" s="164"/>
      <c r="J62" s="164"/>
      <c r="K62" s="83" t="s">
        <v>52</v>
      </c>
      <c r="M62" s="82">
        <v>20</v>
      </c>
      <c r="N62" s="81">
        <v>1050</v>
      </c>
      <c r="O62" s="81">
        <v>21000</v>
      </c>
    </row>
    <row r="63" spans="2:15" ht="12" customHeight="1" x14ac:dyDescent="0.2">
      <c r="B63" s="160" t="s">
        <v>233</v>
      </c>
      <c r="C63" s="160"/>
      <c r="D63" s="164" t="s">
        <v>234</v>
      </c>
      <c r="E63" s="164"/>
      <c r="F63" s="164"/>
      <c r="G63" s="164"/>
      <c r="H63" s="164"/>
      <c r="I63" s="164"/>
      <c r="J63" s="164"/>
      <c r="K63" s="83" t="s">
        <v>52</v>
      </c>
      <c r="M63" s="82">
        <v>20</v>
      </c>
      <c r="N63" s="81">
        <v>10500</v>
      </c>
      <c r="O63" s="81">
        <v>210000</v>
      </c>
    </row>
    <row r="64" spans="2:15" ht="12" customHeight="1" x14ac:dyDescent="0.2">
      <c r="O64" s="80">
        <v>378000</v>
      </c>
    </row>
    <row r="65" spans="2:15" ht="10.5" customHeight="1" x14ac:dyDescent="0.2">
      <c r="D65" s="159" t="s">
        <v>235</v>
      </c>
      <c r="E65" s="159"/>
      <c r="F65" s="159"/>
      <c r="G65" s="159"/>
      <c r="H65" s="159"/>
      <c r="I65" s="159"/>
      <c r="J65" s="159"/>
    </row>
    <row r="66" spans="2:15" ht="12" customHeight="1" x14ac:dyDescent="0.2">
      <c r="B66" s="160" t="s">
        <v>236</v>
      </c>
      <c r="C66" s="160"/>
      <c r="D66" s="164" t="s">
        <v>237</v>
      </c>
      <c r="E66" s="164"/>
      <c r="F66" s="164"/>
      <c r="G66" s="164"/>
      <c r="H66" s="164"/>
      <c r="I66" s="164"/>
      <c r="J66" s="164"/>
      <c r="K66" s="83" t="s">
        <v>238</v>
      </c>
      <c r="M66" s="82">
        <v>500</v>
      </c>
      <c r="N66" s="81">
        <v>78.22</v>
      </c>
      <c r="O66" s="81">
        <v>39110</v>
      </c>
    </row>
    <row r="67" spans="2:15" ht="12" customHeight="1" x14ac:dyDescent="0.2">
      <c r="O67" s="80">
        <v>39110</v>
      </c>
    </row>
    <row r="68" spans="2:15" ht="9" customHeight="1" x14ac:dyDescent="0.2"/>
    <row r="69" spans="2:15" ht="10.5" customHeight="1" x14ac:dyDescent="0.2">
      <c r="B69" s="161" t="s">
        <v>187</v>
      </c>
      <c r="C69" s="161"/>
      <c r="D69" s="158" t="s">
        <v>449</v>
      </c>
      <c r="E69" s="158"/>
      <c r="F69" s="158"/>
      <c r="G69" s="162" t="s">
        <v>21</v>
      </c>
      <c r="H69" s="162"/>
      <c r="I69" s="162"/>
      <c r="J69" s="162"/>
      <c r="K69" s="162"/>
      <c r="L69" s="162"/>
      <c r="M69" s="162"/>
      <c r="N69" s="162"/>
      <c r="O69" s="162"/>
    </row>
    <row r="70" spans="2:15" ht="11.25" customHeight="1" x14ac:dyDescent="0.2">
      <c r="B70" s="160" t="s">
        <v>188</v>
      </c>
      <c r="C70" s="160"/>
      <c r="D70" s="158" t="s">
        <v>189</v>
      </c>
      <c r="E70" s="158"/>
      <c r="F70" s="87" t="s">
        <v>190</v>
      </c>
      <c r="H70" s="87" t="s">
        <v>191</v>
      </c>
      <c r="K70" s="163" t="s">
        <v>192</v>
      </c>
      <c r="L70" s="163"/>
      <c r="M70" s="163"/>
      <c r="N70" s="163"/>
      <c r="O70" s="86">
        <v>817500</v>
      </c>
    </row>
    <row r="71" spans="2:15" ht="2.25" customHeight="1" x14ac:dyDescent="0.2"/>
    <row r="72" spans="2:15" x14ac:dyDescent="0.2">
      <c r="B72" s="158" t="s">
        <v>193</v>
      </c>
      <c r="C72" s="158"/>
      <c r="D72" s="158" t="s">
        <v>194</v>
      </c>
      <c r="E72" s="158"/>
      <c r="F72" s="158"/>
      <c r="G72" s="158"/>
      <c r="H72" s="158"/>
      <c r="I72" s="158"/>
      <c r="J72" s="158"/>
      <c r="K72" s="85" t="s">
        <v>195</v>
      </c>
      <c r="L72" s="84" t="s">
        <v>196</v>
      </c>
      <c r="M72" s="84" t="s">
        <v>197</v>
      </c>
      <c r="N72" s="84" t="s">
        <v>198</v>
      </c>
      <c r="O72" s="84" t="s">
        <v>199</v>
      </c>
    </row>
    <row r="73" spans="2:15" ht="10.5" customHeight="1" x14ac:dyDescent="0.2">
      <c r="D73" s="159" t="s">
        <v>200</v>
      </c>
      <c r="E73" s="159"/>
      <c r="F73" s="159"/>
      <c r="G73" s="159"/>
      <c r="H73" s="159"/>
      <c r="I73" s="159"/>
      <c r="J73" s="159"/>
    </row>
    <row r="74" spans="2:15" ht="12" customHeight="1" x14ac:dyDescent="0.2">
      <c r="B74" s="160" t="s">
        <v>239</v>
      </c>
      <c r="C74" s="160"/>
      <c r="D74" s="164" t="s">
        <v>240</v>
      </c>
      <c r="E74" s="164"/>
      <c r="F74" s="164"/>
      <c r="G74" s="164"/>
      <c r="H74" s="164"/>
      <c r="I74" s="164"/>
      <c r="J74" s="164"/>
      <c r="K74" s="83" t="s">
        <v>202</v>
      </c>
      <c r="M74" s="82">
        <v>1</v>
      </c>
      <c r="N74" s="81">
        <v>420250</v>
      </c>
      <c r="O74" s="81">
        <v>420250</v>
      </c>
    </row>
    <row r="75" spans="2:15" ht="12" customHeight="1" x14ac:dyDescent="0.2">
      <c r="B75" s="160" t="s">
        <v>241</v>
      </c>
      <c r="C75" s="160"/>
      <c r="D75" s="164" t="s">
        <v>242</v>
      </c>
      <c r="E75" s="164"/>
      <c r="F75" s="164"/>
      <c r="G75" s="164"/>
      <c r="H75" s="164"/>
      <c r="I75" s="164"/>
      <c r="J75" s="164"/>
      <c r="K75" s="83" t="s">
        <v>202</v>
      </c>
      <c r="M75" s="82">
        <v>1</v>
      </c>
      <c r="N75" s="81">
        <v>397250</v>
      </c>
      <c r="O75" s="81">
        <v>397250</v>
      </c>
    </row>
    <row r="76" spans="2:15" ht="12" customHeight="1" x14ac:dyDescent="0.2">
      <c r="O76" s="80">
        <v>817500</v>
      </c>
    </row>
    <row r="77" spans="2:15" ht="9" customHeight="1" x14ac:dyDescent="0.2"/>
    <row r="78" spans="2:15" ht="10.5" customHeight="1" x14ac:dyDescent="0.2">
      <c r="B78" s="161" t="s">
        <v>187</v>
      </c>
      <c r="C78" s="161"/>
      <c r="D78" s="158" t="s">
        <v>448</v>
      </c>
      <c r="E78" s="158"/>
      <c r="F78" s="158"/>
      <c r="G78" s="162" t="s">
        <v>25</v>
      </c>
      <c r="H78" s="162"/>
      <c r="I78" s="162"/>
      <c r="J78" s="162"/>
      <c r="K78" s="162"/>
      <c r="L78" s="162"/>
      <c r="M78" s="162"/>
      <c r="N78" s="162"/>
      <c r="O78" s="162"/>
    </row>
    <row r="79" spans="2:15" ht="11.25" customHeight="1" x14ac:dyDescent="0.2">
      <c r="B79" s="160" t="s">
        <v>188</v>
      </c>
      <c r="C79" s="160"/>
      <c r="D79" s="158" t="s">
        <v>189</v>
      </c>
      <c r="E79" s="158"/>
      <c r="F79" s="87" t="s">
        <v>190</v>
      </c>
      <c r="H79" s="87" t="s">
        <v>191</v>
      </c>
      <c r="K79" s="163" t="s">
        <v>192</v>
      </c>
      <c r="L79" s="163"/>
      <c r="M79" s="163"/>
      <c r="N79" s="163"/>
      <c r="O79" s="86">
        <v>298844.85000000003</v>
      </c>
    </row>
    <row r="80" spans="2:15" ht="2.25" customHeight="1" x14ac:dyDescent="0.2"/>
    <row r="81" spans="2:15" x14ac:dyDescent="0.2">
      <c r="B81" s="158" t="s">
        <v>193</v>
      </c>
      <c r="C81" s="158"/>
      <c r="D81" s="158" t="s">
        <v>194</v>
      </c>
      <c r="E81" s="158"/>
      <c r="F81" s="158"/>
      <c r="G81" s="158"/>
      <c r="H81" s="158"/>
      <c r="I81" s="158"/>
      <c r="J81" s="158"/>
      <c r="K81" s="85" t="s">
        <v>195</v>
      </c>
      <c r="L81" s="84" t="s">
        <v>196</v>
      </c>
      <c r="M81" s="84" t="s">
        <v>197</v>
      </c>
      <c r="N81" s="84" t="s">
        <v>198</v>
      </c>
      <c r="O81" s="84" t="s">
        <v>199</v>
      </c>
    </row>
    <row r="82" spans="2:15" ht="10.5" customHeight="1" x14ac:dyDescent="0.2">
      <c r="D82" s="159" t="s">
        <v>206</v>
      </c>
      <c r="E82" s="159"/>
      <c r="F82" s="159"/>
      <c r="G82" s="159"/>
      <c r="H82" s="159"/>
      <c r="I82" s="159"/>
      <c r="J82" s="159"/>
    </row>
    <row r="83" spans="2:15" ht="12" customHeight="1" x14ac:dyDescent="0.2">
      <c r="B83" s="160" t="s">
        <v>209</v>
      </c>
      <c r="C83" s="160"/>
      <c r="D83" s="164" t="s">
        <v>210</v>
      </c>
      <c r="E83" s="164"/>
      <c r="F83" s="164"/>
      <c r="G83" s="164"/>
      <c r="H83" s="164"/>
      <c r="I83" s="164"/>
      <c r="J83" s="164"/>
      <c r="K83" s="83" t="s">
        <v>52</v>
      </c>
      <c r="M83" s="82">
        <v>20</v>
      </c>
      <c r="N83" s="81">
        <v>1470</v>
      </c>
      <c r="O83" s="81">
        <v>29400</v>
      </c>
    </row>
    <row r="84" spans="2:15" ht="12" customHeight="1" x14ac:dyDescent="0.2">
      <c r="B84" s="160" t="s">
        <v>243</v>
      </c>
      <c r="C84" s="160"/>
      <c r="D84" s="164" t="s">
        <v>244</v>
      </c>
      <c r="E84" s="164"/>
      <c r="F84" s="164"/>
      <c r="G84" s="164"/>
      <c r="H84" s="164"/>
      <c r="I84" s="164"/>
      <c r="J84" s="164"/>
      <c r="K84" s="83" t="s">
        <v>202</v>
      </c>
      <c r="M84" s="82">
        <v>1</v>
      </c>
      <c r="N84" s="81">
        <v>9975</v>
      </c>
      <c r="O84" s="81">
        <v>9975</v>
      </c>
    </row>
    <row r="85" spans="2:15" ht="12" customHeight="1" x14ac:dyDescent="0.2">
      <c r="O85" s="80">
        <v>39375</v>
      </c>
    </row>
    <row r="86" spans="2:15" ht="10.5" customHeight="1" x14ac:dyDescent="0.2">
      <c r="D86" s="159" t="s">
        <v>221</v>
      </c>
      <c r="E86" s="159"/>
      <c r="F86" s="159"/>
      <c r="G86" s="159"/>
      <c r="H86" s="159"/>
      <c r="I86" s="159"/>
      <c r="J86" s="159"/>
    </row>
    <row r="87" spans="2:15" ht="12" customHeight="1" x14ac:dyDescent="0.2">
      <c r="B87" s="160" t="s">
        <v>245</v>
      </c>
      <c r="C87" s="160"/>
      <c r="D87" s="164" t="s">
        <v>246</v>
      </c>
      <c r="E87" s="164"/>
      <c r="F87" s="164"/>
      <c r="G87" s="164"/>
      <c r="H87" s="164"/>
      <c r="I87" s="164"/>
      <c r="J87" s="164"/>
      <c r="K87" s="83" t="s">
        <v>247</v>
      </c>
      <c r="M87" s="82">
        <v>1</v>
      </c>
      <c r="N87" s="81">
        <v>74257.7</v>
      </c>
      <c r="O87" s="81">
        <v>74257.7</v>
      </c>
    </row>
    <row r="88" spans="2:15" ht="12" customHeight="1" x14ac:dyDescent="0.2">
      <c r="B88" s="160" t="s">
        <v>447</v>
      </c>
      <c r="C88" s="160"/>
      <c r="D88" s="164" t="s">
        <v>446</v>
      </c>
      <c r="E88" s="164"/>
      <c r="F88" s="164"/>
      <c r="G88" s="164"/>
      <c r="H88" s="164"/>
      <c r="I88" s="164"/>
      <c r="J88" s="164"/>
      <c r="K88" s="83" t="s">
        <v>247</v>
      </c>
      <c r="M88" s="82">
        <v>1</v>
      </c>
      <c r="N88" s="81">
        <v>35739</v>
      </c>
      <c r="O88" s="81">
        <v>35739</v>
      </c>
    </row>
    <row r="89" spans="2:15" ht="12" customHeight="1" x14ac:dyDescent="0.2">
      <c r="O89" s="80">
        <v>109996.7</v>
      </c>
    </row>
    <row r="90" spans="2:15" ht="10.5" customHeight="1" x14ac:dyDescent="0.2">
      <c r="D90" s="159" t="s">
        <v>200</v>
      </c>
      <c r="E90" s="159"/>
      <c r="F90" s="159"/>
      <c r="G90" s="159"/>
      <c r="H90" s="159"/>
      <c r="I90" s="159"/>
      <c r="J90" s="159"/>
    </row>
    <row r="91" spans="2:15" ht="12" customHeight="1" x14ac:dyDescent="0.2">
      <c r="B91" s="160" t="s">
        <v>248</v>
      </c>
      <c r="C91" s="160"/>
      <c r="D91" s="164" t="s">
        <v>249</v>
      </c>
      <c r="E91" s="164"/>
      <c r="F91" s="164"/>
      <c r="G91" s="164"/>
      <c r="H91" s="164"/>
      <c r="I91" s="164"/>
      <c r="J91" s="164"/>
      <c r="K91" s="83" t="s">
        <v>238</v>
      </c>
      <c r="M91" s="82">
        <v>182</v>
      </c>
      <c r="N91" s="81">
        <v>267.33</v>
      </c>
      <c r="O91" s="81">
        <v>48654.06</v>
      </c>
    </row>
    <row r="92" spans="2:15" ht="12" customHeight="1" x14ac:dyDescent="0.2">
      <c r="B92" s="160" t="s">
        <v>250</v>
      </c>
      <c r="C92" s="160"/>
      <c r="D92" s="164" t="s">
        <v>251</v>
      </c>
      <c r="E92" s="164"/>
      <c r="F92" s="164"/>
      <c r="G92" s="164"/>
      <c r="H92" s="164"/>
      <c r="I92" s="164"/>
      <c r="J92" s="164"/>
      <c r="K92" s="83" t="s">
        <v>49</v>
      </c>
      <c r="M92" s="82">
        <v>85.75</v>
      </c>
      <c r="N92" s="81">
        <v>378.59000000000003</v>
      </c>
      <c r="O92" s="81">
        <v>32464.09</v>
      </c>
    </row>
    <row r="93" spans="2:15" ht="12" customHeight="1" x14ac:dyDescent="0.2">
      <c r="B93" s="160" t="s">
        <v>252</v>
      </c>
      <c r="C93" s="160"/>
      <c r="D93" s="164" t="s">
        <v>253</v>
      </c>
      <c r="E93" s="164"/>
      <c r="F93" s="164"/>
      <c r="G93" s="164"/>
      <c r="H93" s="164"/>
      <c r="I93" s="164"/>
      <c r="J93" s="164"/>
      <c r="K93" s="83" t="s">
        <v>247</v>
      </c>
      <c r="M93" s="82">
        <v>2</v>
      </c>
      <c r="N93" s="81">
        <v>15960</v>
      </c>
      <c r="O93" s="81">
        <v>31920</v>
      </c>
    </row>
    <row r="94" spans="2:15" ht="12" customHeight="1" x14ac:dyDescent="0.2">
      <c r="B94" s="160" t="s">
        <v>254</v>
      </c>
      <c r="C94" s="160"/>
      <c r="D94" s="164" t="s">
        <v>255</v>
      </c>
      <c r="E94" s="164"/>
      <c r="F94" s="164"/>
      <c r="G94" s="164"/>
      <c r="H94" s="164"/>
      <c r="I94" s="164"/>
      <c r="J94" s="164"/>
      <c r="K94" s="83" t="s">
        <v>52</v>
      </c>
      <c r="M94" s="82">
        <v>3</v>
      </c>
      <c r="N94" s="81">
        <v>7875</v>
      </c>
      <c r="O94" s="81">
        <v>23625</v>
      </c>
    </row>
    <row r="95" spans="2:15" ht="12" customHeight="1" x14ac:dyDescent="0.2">
      <c r="B95" s="160" t="s">
        <v>256</v>
      </c>
      <c r="C95" s="160"/>
      <c r="D95" s="164" t="s">
        <v>257</v>
      </c>
      <c r="E95" s="164"/>
      <c r="F95" s="164"/>
      <c r="G95" s="164"/>
      <c r="H95" s="164"/>
      <c r="I95" s="164"/>
      <c r="J95" s="164"/>
      <c r="K95" s="83" t="s">
        <v>258</v>
      </c>
      <c r="M95" s="82">
        <v>1</v>
      </c>
      <c r="N95" s="81">
        <v>6405</v>
      </c>
      <c r="O95" s="81">
        <v>6405</v>
      </c>
    </row>
    <row r="96" spans="2:15" ht="12" customHeight="1" x14ac:dyDescent="0.2">
      <c r="B96" s="160" t="s">
        <v>259</v>
      </c>
      <c r="C96" s="160"/>
      <c r="D96" s="164" t="s">
        <v>260</v>
      </c>
      <c r="E96" s="164"/>
      <c r="F96" s="164"/>
      <c r="G96" s="164"/>
      <c r="H96" s="164"/>
      <c r="I96" s="164"/>
      <c r="J96" s="164"/>
      <c r="K96" s="83" t="s">
        <v>258</v>
      </c>
      <c r="M96" s="82">
        <v>1</v>
      </c>
      <c r="N96" s="81">
        <v>6405</v>
      </c>
      <c r="O96" s="81">
        <v>6405</v>
      </c>
    </row>
    <row r="97" spans="2:15" ht="12" customHeight="1" x14ac:dyDescent="0.2">
      <c r="O97" s="80">
        <v>149473.15</v>
      </c>
    </row>
    <row r="98" spans="2:15" ht="9" customHeight="1" x14ac:dyDescent="0.2"/>
    <row r="99" spans="2:15" ht="10.5" customHeight="1" x14ac:dyDescent="0.2">
      <c r="B99" s="161" t="s">
        <v>187</v>
      </c>
      <c r="C99" s="161"/>
      <c r="D99" s="158" t="s">
        <v>445</v>
      </c>
      <c r="E99" s="158"/>
      <c r="F99" s="158"/>
      <c r="G99" s="162" t="s">
        <v>29</v>
      </c>
      <c r="H99" s="162"/>
      <c r="I99" s="162"/>
      <c r="J99" s="162"/>
      <c r="K99" s="162"/>
      <c r="L99" s="162"/>
      <c r="M99" s="162"/>
      <c r="N99" s="162"/>
      <c r="O99" s="162"/>
    </row>
    <row r="100" spans="2:15" ht="11.25" customHeight="1" x14ac:dyDescent="0.2">
      <c r="B100" s="160" t="s">
        <v>188</v>
      </c>
      <c r="C100" s="160"/>
      <c r="D100" s="158" t="s">
        <v>261</v>
      </c>
      <c r="E100" s="158"/>
      <c r="F100" s="87" t="s">
        <v>190</v>
      </c>
      <c r="G100" s="88">
        <v>0.35000000000000003</v>
      </c>
      <c r="H100" s="87" t="s">
        <v>191</v>
      </c>
      <c r="I100" s="165">
        <v>0.35000000000000003</v>
      </c>
      <c r="J100" s="165"/>
      <c r="K100" s="163" t="s">
        <v>262</v>
      </c>
      <c r="L100" s="163"/>
      <c r="M100" s="163"/>
      <c r="N100" s="163"/>
      <c r="O100" s="86">
        <v>69768.83</v>
      </c>
    </row>
    <row r="101" spans="2:15" ht="2.25" customHeight="1" x14ac:dyDescent="0.2"/>
    <row r="102" spans="2:15" x14ac:dyDescent="0.2">
      <c r="B102" s="158" t="s">
        <v>193</v>
      </c>
      <c r="C102" s="158"/>
      <c r="D102" s="158" t="s">
        <v>194</v>
      </c>
      <c r="E102" s="158"/>
      <c r="F102" s="158"/>
      <c r="G102" s="158"/>
      <c r="H102" s="158"/>
      <c r="I102" s="158"/>
      <c r="J102" s="158"/>
      <c r="K102" s="85" t="s">
        <v>195</v>
      </c>
      <c r="L102" s="84" t="s">
        <v>196</v>
      </c>
      <c r="M102" s="84" t="s">
        <v>197</v>
      </c>
      <c r="N102" s="84" t="s">
        <v>198</v>
      </c>
      <c r="O102" s="84" t="s">
        <v>199</v>
      </c>
    </row>
    <row r="103" spans="2:15" ht="10.5" customHeight="1" x14ac:dyDescent="0.2">
      <c r="D103" s="159" t="s">
        <v>263</v>
      </c>
      <c r="E103" s="159"/>
      <c r="F103" s="159"/>
      <c r="G103" s="159"/>
      <c r="H103" s="159"/>
      <c r="I103" s="159"/>
      <c r="J103" s="159"/>
    </row>
    <row r="104" spans="2:15" ht="12" customHeight="1" x14ac:dyDescent="0.2">
      <c r="B104" s="160" t="s">
        <v>264</v>
      </c>
      <c r="C104" s="160"/>
      <c r="D104" s="164" t="s">
        <v>265</v>
      </c>
      <c r="E104" s="164"/>
      <c r="F104" s="164"/>
      <c r="G104" s="164"/>
      <c r="H104" s="164"/>
      <c r="I104" s="164"/>
      <c r="J104" s="164"/>
      <c r="K104" s="83" t="s">
        <v>266</v>
      </c>
      <c r="L104" s="82">
        <v>1</v>
      </c>
      <c r="M104" s="82">
        <v>25.714299999999998</v>
      </c>
      <c r="N104" s="81">
        <v>35.160000000000004</v>
      </c>
      <c r="O104" s="81">
        <v>904.11</v>
      </c>
    </row>
    <row r="105" spans="2:15" ht="12" customHeight="1" x14ac:dyDescent="0.2">
      <c r="B105" s="160" t="s">
        <v>267</v>
      </c>
      <c r="C105" s="160"/>
      <c r="D105" s="164" t="s">
        <v>268</v>
      </c>
      <c r="E105" s="164"/>
      <c r="F105" s="164"/>
      <c r="G105" s="164"/>
      <c r="H105" s="164"/>
      <c r="I105" s="164"/>
      <c r="J105" s="164"/>
      <c r="K105" s="83" t="s">
        <v>266</v>
      </c>
      <c r="L105" s="82">
        <v>2</v>
      </c>
      <c r="M105" s="82">
        <v>51.428599999999996</v>
      </c>
      <c r="N105" s="81">
        <v>19.330000000000002</v>
      </c>
      <c r="O105" s="81">
        <v>994.11</v>
      </c>
    </row>
    <row r="106" spans="2:15" ht="12" customHeight="1" x14ac:dyDescent="0.2">
      <c r="O106" s="80">
        <v>1898.22</v>
      </c>
    </row>
    <row r="107" spans="2:15" ht="10.5" customHeight="1" x14ac:dyDescent="0.2">
      <c r="D107" s="159" t="s">
        <v>221</v>
      </c>
      <c r="E107" s="159"/>
      <c r="F107" s="159"/>
      <c r="G107" s="159"/>
      <c r="H107" s="159"/>
      <c r="I107" s="159"/>
      <c r="J107" s="159"/>
    </row>
    <row r="108" spans="2:15" ht="12" customHeight="1" x14ac:dyDescent="0.2">
      <c r="B108" s="160" t="s">
        <v>269</v>
      </c>
      <c r="C108" s="160"/>
      <c r="D108" s="164" t="s">
        <v>270</v>
      </c>
      <c r="E108" s="164"/>
      <c r="F108" s="164"/>
      <c r="G108" s="164"/>
      <c r="H108" s="164"/>
      <c r="I108" s="164"/>
      <c r="J108" s="164"/>
      <c r="K108" s="83" t="s">
        <v>224</v>
      </c>
      <c r="L108" s="82">
        <v>0.5</v>
      </c>
      <c r="M108" s="82">
        <v>12.857100000000001</v>
      </c>
      <c r="N108" s="81">
        <v>199.79</v>
      </c>
      <c r="O108" s="81">
        <v>2568.7200000000003</v>
      </c>
    </row>
    <row r="109" spans="2:15" ht="12" customHeight="1" x14ac:dyDescent="0.2">
      <c r="B109" s="160" t="s">
        <v>271</v>
      </c>
      <c r="C109" s="160"/>
      <c r="D109" s="164" t="s">
        <v>272</v>
      </c>
      <c r="E109" s="164"/>
      <c r="F109" s="164"/>
      <c r="G109" s="164"/>
      <c r="H109" s="164"/>
      <c r="I109" s="164"/>
      <c r="J109" s="164"/>
      <c r="K109" s="83" t="s">
        <v>224</v>
      </c>
      <c r="L109" s="82">
        <v>0.5</v>
      </c>
      <c r="M109" s="82">
        <v>12.857100000000001</v>
      </c>
      <c r="N109" s="81">
        <v>376.37</v>
      </c>
      <c r="O109" s="81">
        <v>4839.03</v>
      </c>
    </row>
    <row r="110" spans="2:15" ht="12" customHeight="1" x14ac:dyDescent="0.2">
      <c r="B110" s="160" t="s">
        <v>273</v>
      </c>
      <c r="C110" s="160"/>
      <c r="D110" s="164" t="s">
        <v>274</v>
      </c>
      <c r="E110" s="164"/>
      <c r="F110" s="164"/>
      <c r="G110" s="164"/>
      <c r="H110" s="164"/>
      <c r="I110" s="164"/>
      <c r="J110" s="164"/>
      <c r="K110" s="83" t="s">
        <v>224</v>
      </c>
      <c r="L110" s="82">
        <v>0.5</v>
      </c>
      <c r="M110" s="82">
        <v>12.857100000000001</v>
      </c>
      <c r="N110" s="81">
        <v>355.2</v>
      </c>
      <c r="O110" s="81">
        <v>4566.84</v>
      </c>
    </row>
    <row r="111" spans="2:15" ht="12" customHeight="1" x14ac:dyDescent="0.2">
      <c r="B111" s="160" t="s">
        <v>275</v>
      </c>
      <c r="C111" s="160"/>
      <c r="D111" s="164" t="s">
        <v>276</v>
      </c>
      <c r="E111" s="164"/>
      <c r="F111" s="164"/>
      <c r="G111" s="164"/>
      <c r="H111" s="164"/>
      <c r="I111" s="164"/>
      <c r="J111" s="164"/>
      <c r="K111" s="83" t="s">
        <v>224</v>
      </c>
      <c r="L111" s="82">
        <v>1</v>
      </c>
      <c r="M111" s="82">
        <v>25.714299999999998</v>
      </c>
      <c r="N111" s="81">
        <v>290.12</v>
      </c>
      <c r="O111" s="81">
        <v>7460.2300000000005</v>
      </c>
    </row>
    <row r="112" spans="2:15" ht="10.5" customHeight="1" x14ac:dyDescent="0.2">
      <c r="B112" s="160" t="s">
        <v>277</v>
      </c>
      <c r="C112" s="160"/>
      <c r="D112" s="161" t="s">
        <v>278</v>
      </c>
      <c r="E112" s="161"/>
      <c r="F112" s="161"/>
      <c r="G112" s="161"/>
      <c r="H112" s="161"/>
      <c r="I112" s="161"/>
      <c r="J112" s="161"/>
      <c r="K112" s="83" t="s">
        <v>224</v>
      </c>
      <c r="L112" s="82">
        <v>1</v>
      </c>
      <c r="M112" s="82">
        <v>25.714299999999998</v>
      </c>
      <c r="N112" s="81">
        <v>194.37</v>
      </c>
      <c r="O112" s="81">
        <v>4998.09</v>
      </c>
    </row>
    <row r="113" spans="2:15" ht="10.5" customHeight="1" x14ac:dyDescent="0.2">
      <c r="D113" s="161"/>
      <c r="E113" s="161"/>
      <c r="F113" s="161"/>
      <c r="G113" s="161"/>
      <c r="H113" s="161"/>
      <c r="I113" s="161"/>
      <c r="J113" s="161"/>
    </row>
    <row r="114" spans="2:15" ht="12" customHeight="1" x14ac:dyDescent="0.2">
      <c r="B114" s="160" t="s">
        <v>281</v>
      </c>
      <c r="C114" s="160"/>
      <c r="D114" s="164" t="s">
        <v>282</v>
      </c>
      <c r="E114" s="164"/>
      <c r="F114" s="164"/>
      <c r="G114" s="164"/>
      <c r="H114" s="164"/>
      <c r="I114" s="164"/>
      <c r="J114" s="164"/>
      <c r="K114" s="83" t="s">
        <v>283</v>
      </c>
      <c r="M114" s="82">
        <v>3</v>
      </c>
      <c r="N114" s="81">
        <v>1898.22</v>
      </c>
      <c r="O114" s="81">
        <v>56.95</v>
      </c>
    </row>
    <row r="115" spans="2:15" ht="12" customHeight="1" x14ac:dyDescent="0.2">
      <c r="O115" s="80">
        <v>24489.86</v>
      </c>
    </row>
    <row r="116" spans="2:15" ht="10.5" customHeight="1" x14ac:dyDescent="0.2">
      <c r="D116" s="159" t="s">
        <v>235</v>
      </c>
      <c r="E116" s="159"/>
      <c r="F116" s="159"/>
      <c r="G116" s="159"/>
      <c r="H116" s="159"/>
      <c r="I116" s="159"/>
      <c r="J116" s="159"/>
    </row>
    <row r="117" spans="2:15" ht="12" customHeight="1" x14ac:dyDescent="0.2">
      <c r="B117" s="160" t="s">
        <v>312</v>
      </c>
      <c r="C117" s="160"/>
      <c r="D117" s="164" t="s">
        <v>313</v>
      </c>
      <c r="E117" s="164"/>
      <c r="F117" s="164"/>
      <c r="G117" s="164"/>
      <c r="H117" s="164"/>
      <c r="I117" s="164"/>
      <c r="J117" s="164"/>
      <c r="K117" s="83" t="s">
        <v>33</v>
      </c>
      <c r="M117" s="82">
        <v>75</v>
      </c>
      <c r="N117" s="81">
        <v>23.51</v>
      </c>
      <c r="O117" s="81">
        <v>1763.25</v>
      </c>
    </row>
    <row r="118" spans="2:15" ht="12" customHeight="1" x14ac:dyDescent="0.2">
      <c r="B118" s="160" t="s">
        <v>444</v>
      </c>
      <c r="C118" s="160"/>
      <c r="D118" s="164" t="s">
        <v>443</v>
      </c>
      <c r="E118" s="164"/>
      <c r="F118" s="164"/>
      <c r="G118" s="164"/>
      <c r="H118" s="164"/>
      <c r="I118" s="164"/>
      <c r="J118" s="164"/>
      <c r="K118" s="83" t="s">
        <v>33</v>
      </c>
      <c r="M118" s="82">
        <v>750</v>
      </c>
      <c r="N118" s="81">
        <v>55.49</v>
      </c>
      <c r="O118" s="81">
        <v>41617.5</v>
      </c>
    </row>
    <row r="119" spans="2:15" ht="12" customHeight="1" x14ac:dyDescent="0.2">
      <c r="O119" s="80">
        <v>43380.75</v>
      </c>
    </row>
    <row r="120" spans="2:15" ht="9" customHeight="1" x14ac:dyDescent="0.2"/>
    <row r="121" spans="2:15" ht="10.5" customHeight="1" x14ac:dyDescent="0.2">
      <c r="B121" s="161" t="s">
        <v>187</v>
      </c>
      <c r="C121" s="161"/>
      <c r="D121" s="158" t="s">
        <v>442</v>
      </c>
      <c r="E121" s="158"/>
      <c r="F121" s="158"/>
      <c r="G121" s="162" t="s">
        <v>32</v>
      </c>
      <c r="H121" s="162"/>
      <c r="I121" s="162"/>
      <c r="J121" s="162"/>
      <c r="K121" s="162"/>
      <c r="L121" s="162"/>
      <c r="M121" s="162"/>
      <c r="N121" s="162"/>
      <c r="O121" s="162"/>
    </row>
    <row r="122" spans="2:15" ht="11.25" customHeight="1" x14ac:dyDescent="0.2">
      <c r="B122" s="160" t="s">
        <v>188</v>
      </c>
      <c r="C122" s="160"/>
      <c r="D122" s="158" t="s">
        <v>284</v>
      </c>
      <c r="E122" s="158"/>
      <c r="F122" s="87" t="s">
        <v>190</v>
      </c>
      <c r="H122" s="87" t="s">
        <v>191</v>
      </c>
      <c r="K122" s="163" t="s">
        <v>285</v>
      </c>
      <c r="L122" s="163"/>
      <c r="M122" s="163"/>
      <c r="N122" s="163"/>
      <c r="O122" s="86">
        <v>39.53</v>
      </c>
    </row>
    <row r="123" spans="2:15" ht="2.25" customHeight="1" x14ac:dyDescent="0.2"/>
    <row r="124" spans="2:15" x14ac:dyDescent="0.2">
      <c r="B124" s="158" t="s">
        <v>193</v>
      </c>
      <c r="C124" s="158"/>
      <c r="D124" s="158" t="s">
        <v>194</v>
      </c>
      <c r="E124" s="158"/>
      <c r="F124" s="158"/>
      <c r="G124" s="158"/>
      <c r="H124" s="158"/>
      <c r="I124" s="158"/>
      <c r="J124" s="158"/>
      <c r="K124" s="85" t="s">
        <v>195</v>
      </c>
      <c r="L124" s="84" t="s">
        <v>196</v>
      </c>
      <c r="M124" s="84" t="s">
        <v>197</v>
      </c>
      <c r="N124" s="84" t="s">
        <v>198</v>
      </c>
      <c r="O124" s="84" t="s">
        <v>199</v>
      </c>
    </row>
    <row r="125" spans="2:15" ht="10.5" customHeight="1" x14ac:dyDescent="0.2">
      <c r="D125" s="159" t="s">
        <v>235</v>
      </c>
      <c r="E125" s="159"/>
      <c r="F125" s="159"/>
      <c r="G125" s="159"/>
      <c r="H125" s="159"/>
      <c r="I125" s="159"/>
      <c r="J125" s="159"/>
    </row>
    <row r="126" spans="2:15" ht="10.5" customHeight="1" x14ac:dyDescent="0.2">
      <c r="B126" s="160" t="s">
        <v>286</v>
      </c>
      <c r="C126" s="160"/>
      <c r="D126" s="161" t="s">
        <v>287</v>
      </c>
      <c r="E126" s="161"/>
      <c r="F126" s="161"/>
      <c r="G126" s="161"/>
      <c r="H126" s="161"/>
      <c r="I126" s="161"/>
      <c r="J126" s="161"/>
      <c r="K126" s="83" t="s">
        <v>33</v>
      </c>
      <c r="M126" s="82">
        <v>1.6666999999999998</v>
      </c>
      <c r="N126" s="81">
        <v>23.72</v>
      </c>
      <c r="O126" s="81">
        <v>39.53</v>
      </c>
    </row>
    <row r="127" spans="2:15" ht="10.5" customHeight="1" x14ac:dyDescent="0.2">
      <c r="D127" s="161"/>
      <c r="E127" s="161"/>
      <c r="F127" s="161"/>
      <c r="G127" s="161"/>
      <c r="H127" s="161"/>
      <c r="I127" s="161"/>
      <c r="J127" s="161"/>
    </row>
    <row r="128" spans="2:15" ht="12" customHeight="1" x14ac:dyDescent="0.2">
      <c r="O128" s="80">
        <v>39.53</v>
      </c>
    </row>
    <row r="129" spans="2:15" ht="9" customHeight="1" x14ac:dyDescent="0.2"/>
    <row r="130" spans="2:15" ht="10.5" customHeight="1" x14ac:dyDescent="0.2">
      <c r="B130" s="161" t="s">
        <v>187</v>
      </c>
      <c r="C130" s="161"/>
      <c r="D130" s="158" t="s">
        <v>441</v>
      </c>
      <c r="E130" s="158"/>
      <c r="F130" s="158"/>
      <c r="G130" s="162" t="s">
        <v>36</v>
      </c>
      <c r="H130" s="162"/>
      <c r="I130" s="162"/>
      <c r="J130" s="162"/>
      <c r="K130" s="162"/>
      <c r="L130" s="162"/>
      <c r="M130" s="162"/>
      <c r="N130" s="162"/>
      <c r="O130" s="162"/>
    </row>
    <row r="131" spans="2:15" ht="11.25" customHeight="1" x14ac:dyDescent="0.2">
      <c r="B131" s="160" t="s">
        <v>188</v>
      </c>
      <c r="C131" s="160"/>
      <c r="D131" s="158" t="s">
        <v>189</v>
      </c>
      <c r="E131" s="158"/>
      <c r="F131" s="87" t="s">
        <v>190</v>
      </c>
      <c r="H131" s="87" t="s">
        <v>191</v>
      </c>
      <c r="K131" s="163" t="s">
        <v>192</v>
      </c>
      <c r="L131" s="163"/>
      <c r="M131" s="163"/>
      <c r="N131" s="163"/>
      <c r="O131" s="86">
        <v>147488</v>
      </c>
    </row>
    <row r="132" spans="2:15" ht="2.25" customHeight="1" x14ac:dyDescent="0.2"/>
    <row r="133" spans="2:15" x14ac:dyDescent="0.2">
      <c r="B133" s="158" t="s">
        <v>193</v>
      </c>
      <c r="C133" s="158"/>
      <c r="D133" s="158" t="s">
        <v>194</v>
      </c>
      <c r="E133" s="158"/>
      <c r="F133" s="158"/>
      <c r="G133" s="158"/>
      <c r="H133" s="158"/>
      <c r="I133" s="158"/>
      <c r="J133" s="158"/>
      <c r="K133" s="85" t="s">
        <v>195</v>
      </c>
      <c r="L133" s="84" t="s">
        <v>196</v>
      </c>
      <c r="M133" s="84" t="s">
        <v>197</v>
      </c>
      <c r="N133" s="84" t="s">
        <v>198</v>
      </c>
      <c r="O133" s="84" t="s">
        <v>199</v>
      </c>
    </row>
    <row r="134" spans="2:15" ht="10.5" customHeight="1" x14ac:dyDescent="0.2">
      <c r="D134" s="159" t="s">
        <v>200</v>
      </c>
      <c r="E134" s="159"/>
      <c r="F134" s="159"/>
      <c r="G134" s="159"/>
      <c r="H134" s="159"/>
      <c r="I134" s="159"/>
      <c r="J134" s="159"/>
    </row>
    <row r="135" spans="2:15" ht="12" customHeight="1" x14ac:dyDescent="0.2">
      <c r="B135" s="160" t="s">
        <v>288</v>
      </c>
      <c r="C135" s="160"/>
      <c r="D135" s="164" t="s">
        <v>289</v>
      </c>
      <c r="E135" s="164"/>
      <c r="F135" s="164"/>
      <c r="G135" s="164"/>
      <c r="H135" s="164"/>
      <c r="I135" s="164"/>
      <c r="J135" s="164"/>
      <c r="K135" s="83" t="s">
        <v>247</v>
      </c>
      <c r="M135" s="82">
        <v>838</v>
      </c>
      <c r="N135" s="81">
        <v>60</v>
      </c>
      <c r="O135" s="81">
        <v>50280</v>
      </c>
    </row>
    <row r="136" spans="2:15" ht="12" customHeight="1" x14ac:dyDescent="0.2">
      <c r="B136" s="160" t="s">
        <v>290</v>
      </c>
      <c r="C136" s="160"/>
      <c r="D136" s="164" t="s">
        <v>291</v>
      </c>
      <c r="E136" s="164"/>
      <c r="F136" s="164"/>
      <c r="G136" s="164"/>
      <c r="H136" s="164"/>
      <c r="I136" s="164"/>
      <c r="J136" s="164"/>
      <c r="K136" s="83" t="s">
        <v>247</v>
      </c>
      <c r="M136" s="82">
        <v>838</v>
      </c>
      <c r="N136" s="81">
        <v>100</v>
      </c>
      <c r="O136" s="81">
        <v>83800</v>
      </c>
    </row>
    <row r="137" spans="2:15" ht="12" customHeight="1" x14ac:dyDescent="0.2">
      <c r="B137" s="160" t="s">
        <v>440</v>
      </c>
      <c r="C137" s="160"/>
      <c r="D137" s="164" t="s">
        <v>439</v>
      </c>
      <c r="E137" s="164"/>
      <c r="F137" s="164"/>
      <c r="G137" s="164"/>
      <c r="H137" s="164"/>
      <c r="I137" s="164"/>
      <c r="J137" s="164"/>
      <c r="K137" s="83" t="s">
        <v>247</v>
      </c>
      <c r="M137" s="82">
        <v>1676</v>
      </c>
      <c r="N137" s="81">
        <v>8</v>
      </c>
      <c r="O137" s="81">
        <v>13408</v>
      </c>
    </row>
    <row r="138" spans="2:15" ht="12" customHeight="1" x14ac:dyDescent="0.2">
      <c r="O138" s="80">
        <v>147488</v>
      </c>
    </row>
    <row r="139" spans="2:15" ht="9" customHeight="1" x14ac:dyDescent="0.2"/>
    <row r="140" spans="2:15" ht="10.5" customHeight="1" x14ac:dyDescent="0.2">
      <c r="B140" s="161" t="s">
        <v>187</v>
      </c>
      <c r="C140" s="161"/>
      <c r="D140" s="158" t="s">
        <v>438</v>
      </c>
      <c r="E140" s="158"/>
      <c r="F140" s="158"/>
      <c r="G140" s="162" t="s">
        <v>38</v>
      </c>
      <c r="H140" s="162"/>
      <c r="I140" s="162"/>
      <c r="J140" s="162"/>
      <c r="K140" s="162"/>
      <c r="L140" s="162"/>
      <c r="M140" s="162"/>
      <c r="N140" s="162"/>
      <c r="O140" s="162"/>
    </row>
    <row r="141" spans="2:15" ht="11.25" customHeight="1" x14ac:dyDescent="0.2">
      <c r="B141" s="160" t="s">
        <v>188</v>
      </c>
      <c r="C141" s="160"/>
      <c r="D141" s="158" t="s">
        <v>284</v>
      </c>
      <c r="E141" s="158"/>
      <c r="F141" s="87" t="s">
        <v>190</v>
      </c>
      <c r="H141" s="87" t="s">
        <v>191</v>
      </c>
      <c r="K141" s="163" t="s">
        <v>285</v>
      </c>
      <c r="L141" s="163"/>
      <c r="M141" s="163"/>
      <c r="N141" s="163"/>
      <c r="O141" s="86">
        <v>30.01</v>
      </c>
    </row>
    <row r="142" spans="2:15" ht="2.25" customHeight="1" x14ac:dyDescent="0.2"/>
    <row r="143" spans="2:15" x14ac:dyDescent="0.2">
      <c r="B143" s="158" t="s">
        <v>193</v>
      </c>
      <c r="C143" s="158"/>
      <c r="D143" s="158" t="s">
        <v>194</v>
      </c>
      <c r="E143" s="158"/>
      <c r="F143" s="158"/>
      <c r="G143" s="158"/>
      <c r="H143" s="158"/>
      <c r="I143" s="158"/>
      <c r="J143" s="158"/>
      <c r="K143" s="85" t="s">
        <v>195</v>
      </c>
      <c r="L143" s="84" t="s">
        <v>196</v>
      </c>
      <c r="M143" s="84" t="s">
        <v>197</v>
      </c>
      <c r="N143" s="84" t="s">
        <v>198</v>
      </c>
      <c r="O143" s="84" t="s">
        <v>199</v>
      </c>
    </row>
    <row r="144" spans="2:15" ht="10.5" customHeight="1" x14ac:dyDescent="0.2">
      <c r="D144" s="159" t="s">
        <v>235</v>
      </c>
      <c r="E144" s="159"/>
      <c r="F144" s="159"/>
      <c r="G144" s="159"/>
      <c r="H144" s="159"/>
      <c r="I144" s="159"/>
      <c r="J144" s="159"/>
    </row>
    <row r="145" spans="2:15" ht="12" customHeight="1" x14ac:dyDescent="0.2">
      <c r="B145" s="160" t="s">
        <v>292</v>
      </c>
      <c r="C145" s="160"/>
      <c r="D145" s="164" t="s">
        <v>293</v>
      </c>
      <c r="E145" s="164"/>
      <c r="F145" s="164"/>
      <c r="G145" s="164"/>
      <c r="H145" s="164"/>
      <c r="I145" s="164"/>
      <c r="J145" s="164"/>
      <c r="K145" s="83" t="s">
        <v>33</v>
      </c>
      <c r="M145" s="82">
        <v>1</v>
      </c>
      <c r="N145" s="81">
        <v>23.64</v>
      </c>
      <c r="O145" s="81">
        <v>23.64</v>
      </c>
    </row>
    <row r="146" spans="2:15" ht="12" customHeight="1" x14ac:dyDescent="0.2">
      <c r="B146" s="160" t="s">
        <v>294</v>
      </c>
      <c r="C146" s="160"/>
      <c r="D146" s="164" t="s">
        <v>295</v>
      </c>
      <c r="E146" s="164"/>
      <c r="F146" s="164"/>
      <c r="G146" s="164"/>
      <c r="H146" s="164"/>
      <c r="I146" s="164"/>
      <c r="J146" s="164"/>
      <c r="K146" s="83" t="s">
        <v>33</v>
      </c>
      <c r="M146" s="82">
        <v>1</v>
      </c>
      <c r="N146" s="81">
        <v>6.37</v>
      </c>
      <c r="O146" s="81">
        <v>6.37</v>
      </c>
    </row>
    <row r="147" spans="2:15" ht="12" customHeight="1" x14ac:dyDescent="0.2">
      <c r="O147" s="80">
        <v>30.01</v>
      </c>
    </row>
    <row r="148" spans="2:15" ht="9" customHeight="1" x14ac:dyDescent="0.2"/>
    <row r="149" spans="2:15" ht="10.5" customHeight="1" x14ac:dyDescent="0.2">
      <c r="B149" s="161" t="s">
        <v>187</v>
      </c>
      <c r="C149" s="161"/>
      <c r="D149" s="158" t="s">
        <v>437</v>
      </c>
      <c r="E149" s="158"/>
      <c r="F149" s="158"/>
      <c r="G149" s="162" t="s">
        <v>436</v>
      </c>
      <c r="H149" s="162"/>
      <c r="I149" s="162"/>
      <c r="J149" s="162"/>
      <c r="K149" s="162"/>
      <c r="L149" s="162"/>
      <c r="M149" s="162"/>
      <c r="N149" s="162"/>
      <c r="O149" s="162"/>
    </row>
    <row r="150" spans="2:15" ht="11.25" customHeight="1" x14ac:dyDescent="0.2">
      <c r="B150" s="160" t="s">
        <v>188</v>
      </c>
      <c r="C150" s="160"/>
      <c r="D150" s="158" t="s">
        <v>296</v>
      </c>
      <c r="E150" s="158"/>
      <c r="F150" s="87" t="s">
        <v>190</v>
      </c>
      <c r="G150" s="88">
        <v>280</v>
      </c>
      <c r="H150" s="87" t="s">
        <v>191</v>
      </c>
      <c r="I150" s="165">
        <v>280</v>
      </c>
      <c r="J150" s="165"/>
      <c r="K150" s="163" t="s">
        <v>297</v>
      </c>
      <c r="L150" s="163"/>
      <c r="M150" s="163"/>
      <c r="N150" s="163"/>
      <c r="O150" s="86">
        <v>9.5299999999999994</v>
      </c>
    </row>
    <row r="151" spans="2:15" ht="2.25" customHeight="1" x14ac:dyDescent="0.2"/>
    <row r="152" spans="2:15" x14ac:dyDescent="0.2">
      <c r="B152" s="158" t="s">
        <v>193</v>
      </c>
      <c r="C152" s="158"/>
      <c r="D152" s="158" t="s">
        <v>194</v>
      </c>
      <c r="E152" s="158"/>
      <c r="F152" s="158"/>
      <c r="G152" s="158"/>
      <c r="H152" s="158"/>
      <c r="I152" s="158"/>
      <c r="J152" s="158"/>
      <c r="K152" s="85" t="s">
        <v>195</v>
      </c>
      <c r="L152" s="84" t="s">
        <v>196</v>
      </c>
      <c r="M152" s="84" t="s">
        <v>197</v>
      </c>
      <c r="N152" s="84" t="s">
        <v>198</v>
      </c>
      <c r="O152" s="84" t="s">
        <v>199</v>
      </c>
    </row>
    <row r="153" spans="2:15" ht="10.5" customHeight="1" x14ac:dyDescent="0.2">
      <c r="D153" s="159" t="s">
        <v>221</v>
      </c>
      <c r="E153" s="159"/>
      <c r="F153" s="159"/>
      <c r="G153" s="159"/>
      <c r="H153" s="159"/>
      <c r="I153" s="159"/>
      <c r="J153" s="159"/>
    </row>
    <row r="154" spans="2:15" ht="12" customHeight="1" x14ac:dyDescent="0.2">
      <c r="B154" s="160" t="s">
        <v>269</v>
      </c>
      <c r="C154" s="160"/>
      <c r="D154" s="164" t="s">
        <v>270</v>
      </c>
      <c r="E154" s="164"/>
      <c r="F154" s="164"/>
      <c r="G154" s="164"/>
      <c r="H154" s="164"/>
      <c r="I154" s="164"/>
      <c r="J154" s="164"/>
      <c r="K154" s="83" t="s">
        <v>224</v>
      </c>
      <c r="L154" s="82">
        <v>1</v>
      </c>
      <c r="M154" s="82">
        <v>3.2100000000000004E-2</v>
      </c>
      <c r="N154" s="81">
        <v>199.79</v>
      </c>
      <c r="O154" s="81">
        <v>6.41</v>
      </c>
    </row>
    <row r="155" spans="2:15" ht="12" customHeight="1" x14ac:dyDescent="0.2">
      <c r="O155" s="80">
        <v>6.41</v>
      </c>
    </row>
    <row r="156" spans="2:15" ht="10.5" customHeight="1" x14ac:dyDescent="0.2">
      <c r="D156" s="159" t="s">
        <v>235</v>
      </c>
      <c r="E156" s="159"/>
      <c r="F156" s="159"/>
      <c r="G156" s="159"/>
      <c r="H156" s="159"/>
      <c r="I156" s="159"/>
      <c r="J156" s="159"/>
    </row>
    <row r="157" spans="2:15" ht="12" customHeight="1" x14ac:dyDescent="0.2">
      <c r="B157" s="160" t="s">
        <v>298</v>
      </c>
      <c r="C157" s="160"/>
      <c r="D157" s="164" t="s">
        <v>299</v>
      </c>
      <c r="E157" s="164"/>
      <c r="F157" s="164"/>
      <c r="G157" s="164"/>
      <c r="H157" s="164"/>
      <c r="I157" s="164"/>
      <c r="J157" s="164"/>
      <c r="K157" s="83" t="s">
        <v>33</v>
      </c>
      <c r="M157" s="82">
        <v>1</v>
      </c>
      <c r="N157" s="81">
        <v>3.12</v>
      </c>
      <c r="O157" s="81">
        <v>3.12</v>
      </c>
    </row>
    <row r="158" spans="2:15" ht="12" customHeight="1" x14ac:dyDescent="0.2">
      <c r="O158" s="80">
        <v>3.12</v>
      </c>
    </row>
    <row r="159" spans="2:15" ht="9" customHeight="1" x14ac:dyDescent="0.2"/>
    <row r="160" spans="2:15" ht="10.5" customHeight="1" x14ac:dyDescent="0.2">
      <c r="B160" s="161" t="s">
        <v>187</v>
      </c>
      <c r="C160" s="161"/>
      <c r="D160" s="158" t="s">
        <v>435</v>
      </c>
      <c r="E160" s="158"/>
      <c r="F160" s="158"/>
      <c r="G160" s="162" t="s">
        <v>41</v>
      </c>
      <c r="H160" s="162"/>
      <c r="I160" s="162"/>
      <c r="J160" s="162"/>
      <c r="K160" s="162"/>
      <c r="L160" s="162"/>
      <c r="M160" s="162"/>
      <c r="N160" s="162"/>
      <c r="O160" s="162"/>
    </row>
    <row r="161" spans="2:15" ht="11.25" customHeight="1" x14ac:dyDescent="0.2">
      <c r="B161" s="160" t="s">
        <v>188</v>
      </c>
      <c r="C161" s="160"/>
      <c r="D161" s="158" t="s">
        <v>300</v>
      </c>
      <c r="E161" s="158"/>
      <c r="F161" s="87" t="s">
        <v>190</v>
      </c>
      <c r="G161" s="88">
        <v>506.66669999999999</v>
      </c>
      <c r="H161" s="87" t="s">
        <v>191</v>
      </c>
      <c r="I161" s="165">
        <v>506.66669999999999</v>
      </c>
      <c r="J161" s="165"/>
      <c r="K161" s="163" t="s">
        <v>301</v>
      </c>
      <c r="L161" s="163"/>
      <c r="M161" s="163"/>
      <c r="N161" s="163"/>
      <c r="O161" s="86">
        <v>3.56</v>
      </c>
    </row>
    <row r="162" spans="2:15" ht="2.25" customHeight="1" x14ac:dyDescent="0.2"/>
    <row r="163" spans="2:15" x14ac:dyDescent="0.2">
      <c r="B163" s="158" t="s">
        <v>193</v>
      </c>
      <c r="C163" s="158"/>
      <c r="D163" s="158" t="s">
        <v>194</v>
      </c>
      <c r="E163" s="158"/>
      <c r="F163" s="158"/>
      <c r="G163" s="158"/>
      <c r="H163" s="158"/>
      <c r="I163" s="158"/>
      <c r="J163" s="158"/>
      <c r="K163" s="85" t="s">
        <v>195</v>
      </c>
      <c r="L163" s="84" t="s">
        <v>196</v>
      </c>
      <c r="M163" s="84" t="s">
        <v>197</v>
      </c>
      <c r="N163" s="84" t="s">
        <v>198</v>
      </c>
      <c r="O163" s="84" t="s">
        <v>199</v>
      </c>
    </row>
    <row r="164" spans="2:15" ht="10.5" customHeight="1" x14ac:dyDescent="0.2">
      <c r="D164" s="159" t="s">
        <v>221</v>
      </c>
      <c r="E164" s="159"/>
      <c r="F164" s="159"/>
      <c r="G164" s="159"/>
      <c r="H164" s="159"/>
      <c r="I164" s="159"/>
      <c r="J164" s="159"/>
    </row>
    <row r="165" spans="2:15" ht="12" customHeight="1" x14ac:dyDescent="0.2">
      <c r="B165" s="160" t="s">
        <v>269</v>
      </c>
      <c r="C165" s="160"/>
      <c r="D165" s="164" t="s">
        <v>270</v>
      </c>
      <c r="E165" s="164"/>
      <c r="F165" s="164"/>
      <c r="G165" s="164"/>
      <c r="H165" s="164"/>
      <c r="I165" s="164"/>
      <c r="J165" s="164"/>
      <c r="K165" s="83" t="s">
        <v>224</v>
      </c>
      <c r="L165" s="82">
        <v>1</v>
      </c>
      <c r="M165" s="82">
        <v>1.78E-2</v>
      </c>
      <c r="N165" s="81">
        <v>199.79</v>
      </c>
      <c r="O165" s="81">
        <v>3.56</v>
      </c>
    </row>
    <row r="166" spans="2:15" ht="12" customHeight="1" x14ac:dyDescent="0.2">
      <c r="O166" s="80">
        <v>3.56</v>
      </c>
    </row>
    <row r="167" spans="2:15" ht="9" customHeight="1" x14ac:dyDescent="0.2"/>
    <row r="168" spans="2:15" ht="10.5" customHeight="1" x14ac:dyDescent="0.2">
      <c r="B168" s="161" t="s">
        <v>187</v>
      </c>
      <c r="C168" s="161"/>
      <c r="D168" s="158" t="s">
        <v>434</v>
      </c>
      <c r="E168" s="158"/>
      <c r="F168" s="158"/>
      <c r="G168" s="162" t="s">
        <v>44</v>
      </c>
      <c r="H168" s="162"/>
      <c r="I168" s="162"/>
      <c r="J168" s="162"/>
      <c r="K168" s="162"/>
      <c r="L168" s="162"/>
      <c r="M168" s="162"/>
      <c r="N168" s="162"/>
      <c r="O168" s="162"/>
    </row>
    <row r="169" spans="2:15" ht="11.25" customHeight="1" x14ac:dyDescent="0.2">
      <c r="B169" s="160" t="s">
        <v>188</v>
      </c>
      <c r="C169" s="160"/>
      <c r="D169" s="158" t="s">
        <v>296</v>
      </c>
      <c r="E169" s="158"/>
      <c r="F169" s="87" t="s">
        <v>190</v>
      </c>
      <c r="G169" s="88">
        <v>736</v>
      </c>
      <c r="H169" s="87" t="s">
        <v>191</v>
      </c>
      <c r="I169" s="165">
        <v>736</v>
      </c>
      <c r="J169" s="165"/>
      <c r="K169" s="163" t="s">
        <v>297</v>
      </c>
      <c r="L169" s="163"/>
      <c r="M169" s="163"/>
      <c r="N169" s="163"/>
      <c r="O169" s="86">
        <v>2.44</v>
      </c>
    </row>
    <row r="170" spans="2:15" ht="2.25" customHeight="1" x14ac:dyDescent="0.2"/>
    <row r="171" spans="2:15" x14ac:dyDescent="0.2">
      <c r="B171" s="158" t="s">
        <v>193</v>
      </c>
      <c r="C171" s="158"/>
      <c r="D171" s="158" t="s">
        <v>194</v>
      </c>
      <c r="E171" s="158"/>
      <c r="F171" s="158"/>
      <c r="G171" s="158"/>
      <c r="H171" s="158"/>
      <c r="I171" s="158"/>
      <c r="J171" s="158"/>
      <c r="K171" s="85" t="s">
        <v>195</v>
      </c>
      <c r="L171" s="84" t="s">
        <v>196</v>
      </c>
      <c r="M171" s="84" t="s">
        <v>197</v>
      </c>
      <c r="N171" s="84" t="s">
        <v>198</v>
      </c>
      <c r="O171" s="84" t="s">
        <v>199</v>
      </c>
    </row>
    <row r="172" spans="2:15" ht="10.5" customHeight="1" x14ac:dyDescent="0.2">
      <c r="D172" s="159" t="s">
        <v>221</v>
      </c>
      <c r="E172" s="159"/>
      <c r="F172" s="159"/>
      <c r="G172" s="159"/>
      <c r="H172" s="159"/>
      <c r="I172" s="159"/>
      <c r="J172" s="159"/>
    </row>
    <row r="173" spans="2:15" ht="12" customHeight="1" x14ac:dyDescent="0.2">
      <c r="B173" s="160" t="s">
        <v>269</v>
      </c>
      <c r="C173" s="160"/>
      <c r="D173" s="164" t="s">
        <v>270</v>
      </c>
      <c r="E173" s="164"/>
      <c r="F173" s="164"/>
      <c r="G173" s="164"/>
      <c r="H173" s="164"/>
      <c r="I173" s="164"/>
      <c r="J173" s="164"/>
      <c r="K173" s="83" t="s">
        <v>224</v>
      </c>
      <c r="L173" s="82">
        <v>1</v>
      </c>
      <c r="M173" s="82">
        <v>1.2200000000000001E-2</v>
      </c>
      <c r="N173" s="81">
        <v>199.79</v>
      </c>
      <c r="O173" s="81">
        <v>2.44</v>
      </c>
    </row>
    <row r="174" spans="2:15" ht="12" customHeight="1" x14ac:dyDescent="0.2">
      <c r="O174" s="80">
        <v>2.44</v>
      </c>
    </row>
    <row r="175" spans="2:15" ht="9" customHeight="1" x14ac:dyDescent="0.2"/>
    <row r="176" spans="2:15" ht="10.5" customHeight="1" x14ac:dyDescent="0.2">
      <c r="B176" s="161" t="s">
        <v>187</v>
      </c>
      <c r="C176" s="161"/>
      <c r="D176" s="158" t="s">
        <v>433</v>
      </c>
      <c r="E176" s="158"/>
      <c r="F176" s="158"/>
      <c r="G176" s="162" t="s">
        <v>432</v>
      </c>
      <c r="H176" s="162"/>
      <c r="I176" s="162"/>
      <c r="J176" s="162"/>
      <c r="K176" s="162"/>
      <c r="L176" s="162"/>
      <c r="M176" s="162"/>
      <c r="N176" s="162"/>
      <c r="O176" s="162"/>
    </row>
    <row r="177" spans="2:15" ht="11.25" customHeight="1" x14ac:dyDescent="0.2">
      <c r="B177" s="160" t="s">
        <v>188</v>
      </c>
      <c r="C177" s="160"/>
      <c r="D177" s="158" t="s">
        <v>296</v>
      </c>
      <c r="E177" s="158"/>
      <c r="F177" s="87" t="s">
        <v>190</v>
      </c>
      <c r="G177" s="88">
        <v>416</v>
      </c>
      <c r="H177" s="87" t="s">
        <v>191</v>
      </c>
      <c r="I177" s="165">
        <v>416</v>
      </c>
      <c r="J177" s="165"/>
      <c r="K177" s="163" t="s">
        <v>297</v>
      </c>
      <c r="L177" s="163"/>
      <c r="M177" s="163"/>
      <c r="N177" s="163"/>
      <c r="O177" s="86">
        <v>7.7</v>
      </c>
    </row>
    <row r="178" spans="2:15" ht="2.25" customHeight="1" x14ac:dyDescent="0.2"/>
    <row r="179" spans="2:15" x14ac:dyDescent="0.2">
      <c r="B179" s="158" t="s">
        <v>193</v>
      </c>
      <c r="C179" s="158"/>
      <c r="D179" s="158" t="s">
        <v>194</v>
      </c>
      <c r="E179" s="158"/>
      <c r="F179" s="158"/>
      <c r="G179" s="158"/>
      <c r="H179" s="158"/>
      <c r="I179" s="158"/>
      <c r="J179" s="158"/>
      <c r="K179" s="85" t="s">
        <v>195</v>
      </c>
      <c r="L179" s="84" t="s">
        <v>196</v>
      </c>
      <c r="M179" s="84" t="s">
        <v>197</v>
      </c>
      <c r="N179" s="84" t="s">
        <v>198</v>
      </c>
      <c r="O179" s="84" t="s">
        <v>199</v>
      </c>
    </row>
    <row r="180" spans="2:15" ht="10.5" customHeight="1" x14ac:dyDescent="0.2">
      <c r="D180" s="159" t="s">
        <v>263</v>
      </c>
      <c r="E180" s="159"/>
      <c r="F180" s="159"/>
      <c r="G180" s="159"/>
      <c r="H180" s="159"/>
      <c r="I180" s="159"/>
      <c r="J180" s="159"/>
    </row>
    <row r="181" spans="2:15" ht="12" customHeight="1" x14ac:dyDescent="0.2">
      <c r="B181" s="160" t="s">
        <v>267</v>
      </c>
      <c r="C181" s="160"/>
      <c r="D181" s="164" t="s">
        <v>268</v>
      </c>
      <c r="E181" s="164"/>
      <c r="F181" s="164"/>
      <c r="G181" s="164"/>
      <c r="H181" s="164"/>
      <c r="I181" s="164"/>
      <c r="J181" s="164"/>
      <c r="K181" s="83" t="s">
        <v>266</v>
      </c>
      <c r="L181" s="82">
        <v>1</v>
      </c>
      <c r="M181" s="82">
        <v>2.1600000000000001E-2</v>
      </c>
      <c r="N181" s="81">
        <v>19.330000000000002</v>
      </c>
      <c r="O181" s="81">
        <v>0.42</v>
      </c>
    </row>
    <row r="182" spans="2:15" ht="12" customHeight="1" x14ac:dyDescent="0.2">
      <c r="O182" s="80">
        <v>0.42</v>
      </c>
    </row>
    <row r="183" spans="2:15" ht="10.5" customHeight="1" x14ac:dyDescent="0.2">
      <c r="D183" s="159" t="s">
        <v>221</v>
      </c>
      <c r="E183" s="159"/>
      <c r="F183" s="159"/>
      <c r="G183" s="159"/>
      <c r="H183" s="159"/>
      <c r="I183" s="159"/>
      <c r="J183" s="159"/>
    </row>
    <row r="184" spans="2:15" ht="12" customHeight="1" x14ac:dyDescent="0.2">
      <c r="B184" s="160" t="s">
        <v>269</v>
      </c>
      <c r="C184" s="160"/>
      <c r="D184" s="164" t="s">
        <v>270</v>
      </c>
      <c r="E184" s="164"/>
      <c r="F184" s="164"/>
      <c r="G184" s="164"/>
      <c r="H184" s="164"/>
      <c r="I184" s="164"/>
      <c r="J184" s="164"/>
      <c r="K184" s="83" t="s">
        <v>224</v>
      </c>
      <c r="L184" s="82">
        <v>1</v>
      </c>
      <c r="M184" s="82">
        <v>2.1600000000000001E-2</v>
      </c>
      <c r="N184" s="81">
        <v>199.79</v>
      </c>
      <c r="O184" s="81">
        <v>4.32</v>
      </c>
    </row>
    <row r="185" spans="2:15" ht="12" customHeight="1" x14ac:dyDescent="0.2">
      <c r="O185" s="80">
        <v>4.32</v>
      </c>
    </row>
    <row r="186" spans="2:15" ht="10.5" customHeight="1" x14ac:dyDescent="0.2">
      <c r="D186" s="159" t="s">
        <v>235</v>
      </c>
      <c r="E186" s="159"/>
      <c r="F186" s="159"/>
      <c r="G186" s="159"/>
      <c r="H186" s="159"/>
      <c r="I186" s="159"/>
      <c r="J186" s="159"/>
    </row>
    <row r="187" spans="2:15" ht="12" customHeight="1" x14ac:dyDescent="0.2">
      <c r="B187" s="160" t="s">
        <v>302</v>
      </c>
      <c r="C187" s="160"/>
      <c r="D187" s="164" t="s">
        <v>303</v>
      </c>
      <c r="E187" s="164"/>
      <c r="F187" s="164"/>
      <c r="G187" s="164"/>
      <c r="H187" s="164"/>
      <c r="I187" s="164"/>
      <c r="J187" s="164"/>
      <c r="K187" s="83" t="s">
        <v>33</v>
      </c>
      <c r="M187" s="82">
        <v>1</v>
      </c>
      <c r="N187" s="81">
        <v>2.96</v>
      </c>
      <c r="O187" s="81">
        <v>2.96</v>
      </c>
    </row>
    <row r="188" spans="2:15" ht="12" customHeight="1" x14ac:dyDescent="0.2">
      <c r="O188" s="80">
        <v>2.96</v>
      </c>
    </row>
    <row r="189" spans="2:15" ht="9" customHeight="1" x14ac:dyDescent="0.2"/>
    <row r="190" spans="2:15" ht="10.5" customHeight="1" x14ac:dyDescent="0.2">
      <c r="B190" s="161" t="s">
        <v>187</v>
      </c>
      <c r="C190" s="161"/>
      <c r="D190" s="158" t="s">
        <v>431</v>
      </c>
      <c r="E190" s="158"/>
      <c r="F190" s="158"/>
      <c r="G190" s="162" t="s">
        <v>46</v>
      </c>
      <c r="H190" s="162"/>
      <c r="I190" s="162"/>
      <c r="J190" s="162"/>
      <c r="K190" s="162"/>
      <c r="L190" s="162"/>
      <c r="M190" s="162"/>
      <c r="N190" s="162"/>
      <c r="O190" s="162"/>
    </row>
    <row r="191" spans="2:15" ht="11.25" customHeight="1" x14ac:dyDescent="0.2">
      <c r="B191" s="160" t="s">
        <v>188</v>
      </c>
      <c r="C191" s="160"/>
      <c r="D191" s="158" t="s">
        <v>284</v>
      </c>
      <c r="E191" s="158"/>
      <c r="F191" s="87" t="s">
        <v>190</v>
      </c>
      <c r="G191" s="88">
        <v>1000</v>
      </c>
      <c r="H191" s="87" t="s">
        <v>191</v>
      </c>
      <c r="I191" s="165">
        <v>1000</v>
      </c>
      <c r="J191" s="165"/>
      <c r="K191" s="163" t="s">
        <v>285</v>
      </c>
      <c r="L191" s="163"/>
      <c r="M191" s="163"/>
      <c r="N191" s="163"/>
      <c r="O191" s="86">
        <v>3.49</v>
      </c>
    </row>
    <row r="192" spans="2:15" ht="2.25" customHeight="1" x14ac:dyDescent="0.2"/>
    <row r="193" spans="2:15" x14ac:dyDescent="0.2">
      <c r="B193" s="158" t="s">
        <v>193</v>
      </c>
      <c r="C193" s="158"/>
      <c r="D193" s="158" t="s">
        <v>194</v>
      </c>
      <c r="E193" s="158"/>
      <c r="F193" s="158"/>
      <c r="G193" s="158"/>
      <c r="H193" s="158"/>
      <c r="I193" s="158"/>
      <c r="J193" s="158"/>
      <c r="K193" s="85" t="s">
        <v>195</v>
      </c>
      <c r="L193" s="84" t="s">
        <v>196</v>
      </c>
      <c r="M193" s="84" t="s">
        <v>197</v>
      </c>
      <c r="N193" s="84" t="s">
        <v>198</v>
      </c>
      <c r="O193" s="84" t="s">
        <v>199</v>
      </c>
    </row>
    <row r="194" spans="2:15" ht="10.5" customHeight="1" x14ac:dyDescent="0.2">
      <c r="D194" s="159" t="s">
        <v>263</v>
      </c>
      <c r="E194" s="159"/>
      <c r="F194" s="159"/>
      <c r="G194" s="159"/>
      <c r="H194" s="159"/>
      <c r="I194" s="159"/>
      <c r="J194" s="159"/>
    </row>
    <row r="195" spans="2:15" ht="12" customHeight="1" x14ac:dyDescent="0.2">
      <c r="B195" s="160" t="s">
        <v>267</v>
      </c>
      <c r="C195" s="160"/>
      <c r="D195" s="164" t="s">
        <v>268</v>
      </c>
      <c r="E195" s="164"/>
      <c r="F195" s="164"/>
      <c r="G195" s="164"/>
      <c r="H195" s="164"/>
      <c r="I195" s="164"/>
      <c r="J195" s="164"/>
      <c r="K195" s="83" t="s">
        <v>266</v>
      </c>
      <c r="L195" s="82">
        <v>1</v>
      </c>
      <c r="M195" s="82">
        <v>9.0000000000000011E-3</v>
      </c>
      <c r="N195" s="81">
        <v>19.330000000000002</v>
      </c>
      <c r="O195" s="81">
        <v>0.17</v>
      </c>
    </row>
    <row r="196" spans="2:15" ht="12" customHeight="1" x14ac:dyDescent="0.2">
      <c r="O196" s="80">
        <v>0.17</v>
      </c>
    </row>
    <row r="197" spans="2:15" ht="10.5" customHeight="1" x14ac:dyDescent="0.2">
      <c r="D197" s="159" t="s">
        <v>221</v>
      </c>
      <c r="E197" s="159"/>
      <c r="F197" s="159"/>
      <c r="G197" s="159"/>
      <c r="H197" s="159"/>
      <c r="I197" s="159"/>
      <c r="J197" s="159"/>
    </row>
    <row r="198" spans="2:15" ht="12" customHeight="1" x14ac:dyDescent="0.2">
      <c r="B198" s="160" t="s">
        <v>304</v>
      </c>
      <c r="C198" s="160"/>
      <c r="D198" s="164" t="s">
        <v>305</v>
      </c>
      <c r="E198" s="164"/>
      <c r="F198" s="164"/>
      <c r="G198" s="164"/>
      <c r="H198" s="164"/>
      <c r="I198" s="164"/>
      <c r="J198" s="164"/>
      <c r="K198" s="83" t="s">
        <v>224</v>
      </c>
      <c r="L198" s="82">
        <v>0.5</v>
      </c>
      <c r="M198" s="82">
        <v>4.5000000000000005E-3</v>
      </c>
      <c r="N198" s="81">
        <v>24.52</v>
      </c>
      <c r="O198" s="81">
        <v>0.11</v>
      </c>
    </row>
    <row r="199" spans="2:15" ht="12" customHeight="1" x14ac:dyDescent="0.2">
      <c r="B199" s="160" t="s">
        <v>273</v>
      </c>
      <c r="C199" s="160"/>
      <c r="D199" s="164" t="s">
        <v>274</v>
      </c>
      <c r="E199" s="164"/>
      <c r="F199" s="164"/>
      <c r="G199" s="164"/>
      <c r="H199" s="164"/>
      <c r="I199" s="164"/>
      <c r="J199" s="164"/>
      <c r="K199" s="83" t="s">
        <v>224</v>
      </c>
      <c r="L199" s="82">
        <v>1</v>
      </c>
      <c r="M199" s="82">
        <v>9.0000000000000011E-3</v>
      </c>
      <c r="N199" s="81">
        <v>355.2</v>
      </c>
      <c r="O199" s="81">
        <v>3.2</v>
      </c>
    </row>
    <row r="200" spans="2:15" ht="12" customHeight="1" x14ac:dyDescent="0.2">
      <c r="B200" s="160" t="s">
        <v>281</v>
      </c>
      <c r="C200" s="160"/>
      <c r="D200" s="164" t="s">
        <v>282</v>
      </c>
      <c r="E200" s="164"/>
      <c r="F200" s="164"/>
      <c r="G200" s="164"/>
      <c r="H200" s="164"/>
      <c r="I200" s="164"/>
      <c r="J200" s="164"/>
      <c r="K200" s="83" t="s">
        <v>283</v>
      </c>
      <c r="M200" s="82">
        <v>3</v>
      </c>
      <c r="N200" s="81">
        <v>0.17</v>
      </c>
      <c r="O200" s="81">
        <v>0.01</v>
      </c>
    </row>
    <row r="201" spans="2:15" ht="12" customHeight="1" x14ac:dyDescent="0.2">
      <c r="O201" s="80">
        <v>3.3200000000000003</v>
      </c>
    </row>
    <row r="202" spans="2:15" ht="9" customHeight="1" x14ac:dyDescent="0.2"/>
    <row r="203" spans="2:15" ht="10.5" customHeight="1" x14ac:dyDescent="0.2">
      <c r="B203" s="161" t="s">
        <v>187</v>
      </c>
      <c r="C203" s="161"/>
      <c r="D203" s="158" t="s">
        <v>430</v>
      </c>
      <c r="E203" s="158"/>
      <c r="F203" s="158"/>
      <c r="G203" s="162" t="s">
        <v>48</v>
      </c>
      <c r="H203" s="162"/>
      <c r="I203" s="162"/>
      <c r="J203" s="162"/>
      <c r="K203" s="162"/>
      <c r="L203" s="162"/>
      <c r="M203" s="162"/>
      <c r="N203" s="162"/>
      <c r="O203" s="162"/>
    </row>
    <row r="204" spans="2:15" ht="11.25" customHeight="1" x14ac:dyDescent="0.2">
      <c r="B204" s="160" t="s">
        <v>188</v>
      </c>
      <c r="C204" s="160"/>
      <c r="D204" s="158" t="s">
        <v>306</v>
      </c>
      <c r="E204" s="158"/>
      <c r="F204" s="87" t="s">
        <v>190</v>
      </c>
      <c r="G204" s="88">
        <v>4000</v>
      </c>
      <c r="H204" s="87" t="s">
        <v>191</v>
      </c>
      <c r="I204" s="165">
        <v>4000</v>
      </c>
      <c r="J204" s="165"/>
      <c r="K204" s="163" t="s">
        <v>307</v>
      </c>
      <c r="L204" s="163"/>
      <c r="M204" s="163"/>
      <c r="N204" s="163"/>
      <c r="O204" s="86">
        <v>1.47</v>
      </c>
    </row>
    <row r="205" spans="2:15" ht="2.25" customHeight="1" x14ac:dyDescent="0.2"/>
    <row r="206" spans="2:15" x14ac:dyDescent="0.2">
      <c r="B206" s="158" t="s">
        <v>193</v>
      </c>
      <c r="C206" s="158"/>
      <c r="D206" s="158" t="s">
        <v>194</v>
      </c>
      <c r="E206" s="158"/>
      <c r="F206" s="158"/>
      <c r="G206" s="158"/>
      <c r="H206" s="158"/>
      <c r="I206" s="158"/>
      <c r="J206" s="158"/>
      <c r="K206" s="85" t="s">
        <v>195</v>
      </c>
      <c r="L206" s="84" t="s">
        <v>196</v>
      </c>
      <c r="M206" s="84" t="s">
        <v>197</v>
      </c>
      <c r="N206" s="84" t="s">
        <v>198</v>
      </c>
      <c r="O206" s="84" t="s">
        <v>199</v>
      </c>
    </row>
    <row r="207" spans="2:15" ht="10.5" customHeight="1" x14ac:dyDescent="0.2">
      <c r="D207" s="159" t="s">
        <v>263</v>
      </c>
      <c r="E207" s="159"/>
      <c r="F207" s="159"/>
      <c r="G207" s="159"/>
      <c r="H207" s="159"/>
      <c r="I207" s="159"/>
      <c r="J207" s="159"/>
    </row>
    <row r="208" spans="2:15" ht="12" customHeight="1" x14ac:dyDescent="0.2">
      <c r="B208" s="160" t="s">
        <v>264</v>
      </c>
      <c r="C208" s="160"/>
      <c r="D208" s="164" t="s">
        <v>265</v>
      </c>
      <c r="E208" s="164"/>
      <c r="F208" s="164"/>
      <c r="G208" s="164"/>
      <c r="H208" s="164"/>
      <c r="I208" s="164"/>
      <c r="J208" s="164"/>
      <c r="K208" s="83" t="s">
        <v>266</v>
      </c>
      <c r="L208" s="82">
        <v>0.2</v>
      </c>
      <c r="M208" s="82">
        <v>5.0000000000000001E-4</v>
      </c>
      <c r="N208" s="81">
        <v>35.160000000000004</v>
      </c>
      <c r="O208" s="81">
        <v>0.02</v>
      </c>
    </row>
    <row r="209" spans="2:15" ht="12" customHeight="1" x14ac:dyDescent="0.2">
      <c r="B209" s="160" t="s">
        <v>308</v>
      </c>
      <c r="C209" s="160"/>
      <c r="D209" s="164" t="s">
        <v>309</v>
      </c>
      <c r="E209" s="164"/>
      <c r="F209" s="164"/>
      <c r="G209" s="164"/>
      <c r="H209" s="164"/>
      <c r="I209" s="164"/>
      <c r="J209" s="164"/>
      <c r="K209" s="83" t="s">
        <v>266</v>
      </c>
      <c r="L209" s="82">
        <v>1</v>
      </c>
      <c r="M209" s="82">
        <v>2.3E-3</v>
      </c>
      <c r="N209" s="81">
        <v>21.400000000000002</v>
      </c>
      <c r="O209" s="81">
        <v>0.05</v>
      </c>
    </row>
    <row r="210" spans="2:15" ht="12" customHeight="1" x14ac:dyDescent="0.2">
      <c r="B210" s="160" t="s">
        <v>310</v>
      </c>
      <c r="C210" s="160"/>
      <c r="D210" s="164" t="s">
        <v>311</v>
      </c>
      <c r="E210" s="164"/>
      <c r="F210" s="164"/>
      <c r="G210" s="164"/>
      <c r="H210" s="164"/>
      <c r="I210" s="164"/>
      <c r="J210" s="164"/>
      <c r="K210" s="83" t="s">
        <v>266</v>
      </c>
      <c r="L210" s="82">
        <v>1</v>
      </c>
      <c r="M210" s="82">
        <v>2.3E-3</v>
      </c>
      <c r="N210" s="81">
        <v>19.330000000000002</v>
      </c>
      <c r="O210" s="81">
        <v>0.04</v>
      </c>
    </row>
    <row r="211" spans="2:15" ht="12" customHeight="1" x14ac:dyDescent="0.2">
      <c r="O211" s="80">
        <v>0.11</v>
      </c>
    </row>
    <row r="212" spans="2:15" ht="10.5" customHeight="1" x14ac:dyDescent="0.2">
      <c r="D212" s="159" t="s">
        <v>221</v>
      </c>
      <c r="E212" s="159"/>
      <c r="F212" s="159"/>
      <c r="G212" s="159"/>
      <c r="H212" s="159"/>
      <c r="I212" s="159"/>
      <c r="J212" s="159"/>
    </row>
    <row r="213" spans="2:15" ht="12" customHeight="1" x14ac:dyDescent="0.2">
      <c r="B213" s="160" t="s">
        <v>271</v>
      </c>
      <c r="C213" s="160"/>
      <c r="D213" s="164" t="s">
        <v>272</v>
      </c>
      <c r="E213" s="164"/>
      <c r="F213" s="164"/>
      <c r="G213" s="164"/>
      <c r="H213" s="164"/>
      <c r="I213" s="164"/>
      <c r="J213" s="164"/>
      <c r="K213" s="83" t="s">
        <v>224</v>
      </c>
      <c r="L213" s="82">
        <v>0.5</v>
      </c>
      <c r="M213" s="82">
        <v>1.1000000000000001E-3</v>
      </c>
      <c r="N213" s="81">
        <v>376.37</v>
      </c>
      <c r="O213" s="81">
        <v>0.41000000000000003</v>
      </c>
    </row>
    <row r="214" spans="2:15" ht="12" customHeight="1" x14ac:dyDescent="0.2">
      <c r="B214" s="160" t="s">
        <v>273</v>
      </c>
      <c r="C214" s="160"/>
      <c r="D214" s="164" t="s">
        <v>274</v>
      </c>
      <c r="E214" s="164"/>
      <c r="F214" s="164"/>
      <c r="G214" s="164"/>
      <c r="H214" s="164"/>
      <c r="I214" s="164"/>
      <c r="J214" s="164"/>
      <c r="K214" s="83" t="s">
        <v>224</v>
      </c>
      <c r="L214" s="82">
        <v>1</v>
      </c>
      <c r="M214" s="82">
        <v>2.3E-3</v>
      </c>
      <c r="N214" s="81">
        <v>355.2</v>
      </c>
      <c r="O214" s="81">
        <v>0.82000000000000006</v>
      </c>
    </row>
    <row r="215" spans="2:15" ht="12" customHeight="1" x14ac:dyDescent="0.2">
      <c r="B215" s="160" t="s">
        <v>281</v>
      </c>
      <c r="C215" s="160"/>
      <c r="D215" s="164" t="s">
        <v>282</v>
      </c>
      <c r="E215" s="164"/>
      <c r="F215" s="164"/>
      <c r="G215" s="164"/>
      <c r="H215" s="164"/>
      <c r="I215" s="164"/>
      <c r="J215" s="164"/>
      <c r="K215" s="83" t="s">
        <v>283</v>
      </c>
      <c r="M215" s="82">
        <v>5</v>
      </c>
      <c r="N215" s="81">
        <v>0.11</v>
      </c>
      <c r="O215" s="81">
        <v>0.01</v>
      </c>
    </row>
    <row r="216" spans="2:15" ht="12" customHeight="1" x14ac:dyDescent="0.2">
      <c r="O216" s="80">
        <v>1.24</v>
      </c>
    </row>
    <row r="217" spans="2:15" ht="10.5" customHeight="1" x14ac:dyDescent="0.2">
      <c r="D217" s="159" t="s">
        <v>235</v>
      </c>
      <c r="E217" s="159"/>
      <c r="F217" s="159"/>
      <c r="G217" s="159"/>
      <c r="H217" s="159"/>
      <c r="I217" s="159"/>
      <c r="J217" s="159"/>
    </row>
    <row r="218" spans="2:15" ht="12" customHeight="1" x14ac:dyDescent="0.2">
      <c r="B218" s="160" t="s">
        <v>312</v>
      </c>
      <c r="C218" s="160"/>
      <c r="D218" s="164" t="s">
        <v>313</v>
      </c>
      <c r="E218" s="164"/>
      <c r="F218" s="164"/>
      <c r="G218" s="164"/>
      <c r="H218" s="164"/>
      <c r="I218" s="164"/>
      <c r="J218" s="164"/>
      <c r="K218" s="83" t="s">
        <v>33</v>
      </c>
      <c r="M218" s="82">
        <v>5.0000000000000001E-3</v>
      </c>
      <c r="N218" s="81">
        <v>23.51</v>
      </c>
      <c r="O218" s="81">
        <v>0.12</v>
      </c>
    </row>
    <row r="219" spans="2:15" ht="12" customHeight="1" x14ac:dyDescent="0.2">
      <c r="O219" s="80">
        <v>0.12</v>
      </c>
    </row>
    <row r="220" spans="2:15" ht="9" customHeight="1" x14ac:dyDescent="0.2"/>
    <row r="221" spans="2:15" ht="10.5" customHeight="1" x14ac:dyDescent="0.2">
      <c r="B221" s="161" t="s">
        <v>187</v>
      </c>
      <c r="C221" s="161"/>
      <c r="D221" s="158" t="s">
        <v>429</v>
      </c>
      <c r="E221" s="158"/>
      <c r="F221" s="158"/>
      <c r="G221" s="162" t="s">
        <v>51</v>
      </c>
      <c r="H221" s="162"/>
      <c r="I221" s="162"/>
      <c r="J221" s="162"/>
      <c r="K221" s="162"/>
      <c r="L221" s="162"/>
      <c r="M221" s="162"/>
      <c r="N221" s="162"/>
      <c r="O221" s="162"/>
    </row>
    <row r="222" spans="2:15" ht="11.25" customHeight="1" x14ac:dyDescent="0.2">
      <c r="B222" s="160" t="s">
        <v>188</v>
      </c>
      <c r="C222" s="160"/>
      <c r="D222" s="158" t="s">
        <v>314</v>
      </c>
      <c r="E222" s="158"/>
      <c r="F222" s="87" t="s">
        <v>190</v>
      </c>
      <c r="G222" s="88">
        <v>3.3300000000000003E-2</v>
      </c>
      <c r="H222" s="87" t="s">
        <v>191</v>
      </c>
      <c r="I222" s="165">
        <v>3.3300000000000003E-2</v>
      </c>
      <c r="J222" s="165"/>
      <c r="K222" s="163" t="s">
        <v>315</v>
      </c>
      <c r="L222" s="163"/>
      <c r="M222" s="163"/>
      <c r="N222" s="163"/>
      <c r="O222" s="86">
        <v>63627.64</v>
      </c>
    </row>
    <row r="223" spans="2:15" ht="2.25" customHeight="1" x14ac:dyDescent="0.2"/>
    <row r="224" spans="2:15" x14ac:dyDescent="0.2">
      <c r="B224" s="158" t="s">
        <v>193</v>
      </c>
      <c r="C224" s="158"/>
      <c r="D224" s="158" t="s">
        <v>194</v>
      </c>
      <c r="E224" s="158"/>
      <c r="F224" s="158"/>
      <c r="G224" s="158"/>
      <c r="H224" s="158"/>
      <c r="I224" s="158"/>
      <c r="J224" s="158"/>
      <c r="K224" s="85" t="s">
        <v>195</v>
      </c>
      <c r="L224" s="84" t="s">
        <v>196</v>
      </c>
      <c r="M224" s="84" t="s">
        <v>197</v>
      </c>
      <c r="N224" s="84" t="s">
        <v>198</v>
      </c>
      <c r="O224" s="84" t="s">
        <v>199</v>
      </c>
    </row>
    <row r="225" spans="2:15" ht="10.5" customHeight="1" x14ac:dyDescent="0.2">
      <c r="D225" s="159" t="s">
        <v>221</v>
      </c>
      <c r="E225" s="159"/>
      <c r="F225" s="159"/>
      <c r="G225" s="159"/>
      <c r="H225" s="159"/>
      <c r="I225" s="159"/>
      <c r="J225" s="159"/>
    </row>
    <row r="226" spans="2:15" ht="12" customHeight="1" x14ac:dyDescent="0.2">
      <c r="B226" s="160" t="s">
        <v>279</v>
      </c>
      <c r="C226" s="160"/>
      <c r="D226" s="164" t="s">
        <v>280</v>
      </c>
      <c r="E226" s="164"/>
      <c r="F226" s="164"/>
      <c r="G226" s="164"/>
      <c r="H226" s="164"/>
      <c r="I226" s="164"/>
      <c r="J226" s="164"/>
      <c r="K226" s="83" t="s">
        <v>224</v>
      </c>
      <c r="L226" s="82">
        <v>1</v>
      </c>
      <c r="M226" s="82">
        <v>270.27030000000002</v>
      </c>
      <c r="N226" s="81">
        <v>192.9</v>
      </c>
      <c r="O226" s="81">
        <v>52135.14</v>
      </c>
    </row>
    <row r="227" spans="2:15" ht="12" customHeight="1" x14ac:dyDescent="0.2">
      <c r="O227" s="80">
        <v>52135.14</v>
      </c>
    </row>
    <row r="228" spans="2:15" ht="10.5" customHeight="1" x14ac:dyDescent="0.2">
      <c r="D228" s="159" t="s">
        <v>200</v>
      </c>
      <c r="E228" s="159"/>
      <c r="F228" s="159"/>
      <c r="G228" s="159"/>
      <c r="H228" s="159"/>
      <c r="I228" s="159"/>
      <c r="J228" s="159"/>
    </row>
    <row r="229" spans="2:15" ht="10.5" customHeight="1" x14ac:dyDescent="0.2">
      <c r="B229" s="160" t="s">
        <v>428</v>
      </c>
      <c r="C229" s="160"/>
      <c r="D229" s="161" t="s">
        <v>158</v>
      </c>
      <c r="E229" s="161"/>
      <c r="F229" s="161"/>
      <c r="G229" s="161"/>
      <c r="H229" s="161"/>
      <c r="I229" s="161"/>
      <c r="J229" s="161"/>
      <c r="K229" s="83" t="s">
        <v>52</v>
      </c>
      <c r="M229" s="82">
        <v>1</v>
      </c>
      <c r="N229" s="81">
        <v>6000</v>
      </c>
      <c r="O229" s="81">
        <v>6000</v>
      </c>
    </row>
    <row r="230" spans="2:15" ht="10.5" customHeight="1" x14ac:dyDescent="0.2">
      <c r="D230" s="161"/>
      <c r="E230" s="161"/>
      <c r="F230" s="161"/>
      <c r="G230" s="161"/>
      <c r="H230" s="161"/>
      <c r="I230" s="161"/>
      <c r="J230" s="161"/>
    </row>
    <row r="231" spans="2:15" ht="12" customHeight="1" x14ac:dyDescent="0.2">
      <c r="B231" s="160" t="s">
        <v>427</v>
      </c>
      <c r="C231" s="160"/>
      <c r="D231" s="164" t="s">
        <v>159</v>
      </c>
      <c r="E231" s="164"/>
      <c r="F231" s="164"/>
      <c r="G231" s="164"/>
      <c r="H231" s="164"/>
      <c r="I231" s="164"/>
      <c r="J231" s="164"/>
      <c r="K231" s="83" t="s">
        <v>52</v>
      </c>
      <c r="M231" s="82">
        <v>1</v>
      </c>
      <c r="N231" s="81">
        <v>4000</v>
      </c>
      <c r="O231" s="81">
        <v>4000</v>
      </c>
    </row>
    <row r="232" spans="2:15" ht="12" customHeight="1" x14ac:dyDescent="0.2">
      <c r="B232" s="160" t="s">
        <v>426</v>
      </c>
      <c r="C232" s="160"/>
      <c r="D232" s="164" t="s">
        <v>425</v>
      </c>
      <c r="E232" s="164"/>
      <c r="F232" s="164"/>
      <c r="G232" s="164"/>
      <c r="H232" s="164"/>
      <c r="I232" s="164"/>
      <c r="J232" s="164"/>
      <c r="K232" s="83" t="s">
        <v>418</v>
      </c>
      <c r="M232" s="82">
        <v>0.15</v>
      </c>
      <c r="N232" s="81">
        <v>3250</v>
      </c>
      <c r="O232" s="81">
        <v>487.5</v>
      </c>
    </row>
    <row r="233" spans="2:15" ht="12" customHeight="1" x14ac:dyDescent="0.2">
      <c r="B233" s="160" t="s">
        <v>424</v>
      </c>
      <c r="C233" s="160"/>
      <c r="D233" s="164" t="s">
        <v>423</v>
      </c>
      <c r="E233" s="164"/>
      <c r="F233" s="164"/>
      <c r="G233" s="164"/>
      <c r="H233" s="164"/>
      <c r="I233" s="164"/>
      <c r="J233" s="164"/>
      <c r="K233" s="83" t="s">
        <v>418</v>
      </c>
      <c r="M233" s="82">
        <v>0.3</v>
      </c>
      <c r="N233" s="81">
        <v>2570</v>
      </c>
      <c r="O233" s="81">
        <v>771</v>
      </c>
    </row>
    <row r="234" spans="2:15" ht="12" customHeight="1" x14ac:dyDescent="0.2">
      <c r="B234" s="160" t="s">
        <v>422</v>
      </c>
      <c r="C234" s="160"/>
      <c r="D234" s="164" t="s">
        <v>421</v>
      </c>
      <c r="E234" s="164"/>
      <c r="F234" s="164"/>
      <c r="G234" s="164"/>
      <c r="H234" s="164"/>
      <c r="I234" s="164"/>
      <c r="J234" s="164"/>
      <c r="K234" s="83" t="s">
        <v>418</v>
      </c>
      <c r="M234" s="82">
        <v>0.3</v>
      </c>
      <c r="N234" s="81">
        <v>280</v>
      </c>
      <c r="O234" s="81">
        <v>84</v>
      </c>
    </row>
    <row r="235" spans="2:15" ht="12" customHeight="1" x14ac:dyDescent="0.2">
      <c r="B235" s="160" t="s">
        <v>420</v>
      </c>
      <c r="C235" s="160"/>
      <c r="D235" s="164" t="s">
        <v>419</v>
      </c>
      <c r="E235" s="164"/>
      <c r="F235" s="164"/>
      <c r="G235" s="164"/>
      <c r="H235" s="164"/>
      <c r="I235" s="164"/>
      <c r="J235" s="164"/>
      <c r="K235" s="83" t="s">
        <v>418</v>
      </c>
      <c r="M235" s="82">
        <v>0.3</v>
      </c>
      <c r="N235" s="81">
        <v>500</v>
      </c>
      <c r="O235" s="81">
        <v>150</v>
      </c>
    </row>
    <row r="236" spans="2:15" ht="12" customHeight="1" x14ac:dyDescent="0.2">
      <c r="O236" s="80">
        <v>11492.5</v>
      </c>
    </row>
    <row r="237" spans="2:15" ht="9" customHeight="1" x14ac:dyDescent="0.2"/>
    <row r="238" spans="2:15" ht="10.5" customHeight="1" x14ac:dyDescent="0.2">
      <c r="B238" s="161" t="s">
        <v>187</v>
      </c>
      <c r="C238" s="161"/>
      <c r="D238" s="158" t="s">
        <v>417</v>
      </c>
      <c r="E238" s="158"/>
      <c r="F238" s="158"/>
      <c r="G238" s="162" t="s">
        <v>54</v>
      </c>
      <c r="H238" s="162"/>
      <c r="I238" s="162"/>
      <c r="J238" s="162"/>
      <c r="K238" s="162"/>
      <c r="L238" s="162"/>
      <c r="M238" s="162"/>
      <c r="N238" s="162"/>
      <c r="O238" s="162"/>
    </row>
    <row r="239" spans="2:15" ht="11.25" customHeight="1" x14ac:dyDescent="0.2">
      <c r="B239" s="160" t="s">
        <v>188</v>
      </c>
      <c r="C239" s="160"/>
      <c r="D239" s="158" t="s">
        <v>314</v>
      </c>
      <c r="E239" s="158"/>
      <c r="F239" s="87" t="s">
        <v>190</v>
      </c>
      <c r="G239" s="88">
        <v>3.3300000000000003E-2</v>
      </c>
      <c r="H239" s="87" t="s">
        <v>191</v>
      </c>
      <c r="I239" s="165">
        <v>3.3300000000000003E-2</v>
      </c>
      <c r="J239" s="165"/>
      <c r="K239" s="163" t="s">
        <v>315</v>
      </c>
      <c r="L239" s="163"/>
      <c r="M239" s="163"/>
      <c r="N239" s="163"/>
      <c r="O239" s="86">
        <v>41870.83</v>
      </c>
    </row>
    <row r="240" spans="2:15" ht="2.25" customHeight="1" x14ac:dyDescent="0.2"/>
    <row r="241" spans="2:15" x14ac:dyDescent="0.2">
      <c r="B241" s="158" t="s">
        <v>193</v>
      </c>
      <c r="C241" s="158"/>
      <c r="D241" s="158" t="s">
        <v>194</v>
      </c>
      <c r="E241" s="158"/>
      <c r="F241" s="158"/>
      <c r="G241" s="158"/>
      <c r="H241" s="158"/>
      <c r="I241" s="158"/>
      <c r="J241" s="158"/>
      <c r="K241" s="85" t="s">
        <v>195</v>
      </c>
      <c r="L241" s="84" t="s">
        <v>196</v>
      </c>
      <c r="M241" s="84" t="s">
        <v>197</v>
      </c>
      <c r="N241" s="84" t="s">
        <v>198</v>
      </c>
      <c r="O241" s="84" t="s">
        <v>199</v>
      </c>
    </row>
    <row r="242" spans="2:15" ht="10.5" customHeight="1" x14ac:dyDescent="0.2">
      <c r="D242" s="159" t="s">
        <v>263</v>
      </c>
      <c r="E242" s="159"/>
      <c r="F242" s="159"/>
      <c r="G242" s="159"/>
      <c r="H242" s="159"/>
      <c r="I242" s="159"/>
      <c r="J242" s="159"/>
    </row>
    <row r="243" spans="2:15" ht="12" customHeight="1" x14ac:dyDescent="0.2">
      <c r="B243" s="160" t="s">
        <v>310</v>
      </c>
      <c r="C243" s="160"/>
      <c r="D243" s="164" t="s">
        <v>311</v>
      </c>
      <c r="E243" s="164"/>
      <c r="F243" s="164"/>
      <c r="G243" s="164"/>
      <c r="H243" s="164"/>
      <c r="I243" s="164"/>
      <c r="J243" s="164"/>
      <c r="K243" s="83" t="s">
        <v>266</v>
      </c>
      <c r="L243" s="82">
        <v>2</v>
      </c>
      <c r="M243" s="82">
        <v>540.54050000000007</v>
      </c>
      <c r="N243" s="81">
        <v>19.330000000000002</v>
      </c>
      <c r="O243" s="81">
        <v>10448.65</v>
      </c>
    </row>
    <row r="244" spans="2:15" ht="12" customHeight="1" x14ac:dyDescent="0.2">
      <c r="B244" s="160" t="s">
        <v>316</v>
      </c>
      <c r="C244" s="160"/>
      <c r="D244" s="164" t="s">
        <v>317</v>
      </c>
      <c r="E244" s="164"/>
      <c r="F244" s="164"/>
      <c r="G244" s="164"/>
      <c r="H244" s="164"/>
      <c r="I244" s="164"/>
      <c r="J244" s="164"/>
      <c r="K244" s="83" t="s">
        <v>266</v>
      </c>
      <c r="L244" s="82">
        <v>2</v>
      </c>
      <c r="M244" s="82">
        <v>540.54050000000007</v>
      </c>
      <c r="N244" s="81">
        <v>38.46</v>
      </c>
      <c r="O244" s="81">
        <v>20789.189999999999</v>
      </c>
    </row>
    <row r="245" spans="2:15" ht="12" customHeight="1" x14ac:dyDescent="0.2">
      <c r="O245" s="80">
        <v>31237.84</v>
      </c>
    </row>
    <row r="246" spans="2:15" ht="10.5" customHeight="1" x14ac:dyDescent="0.2">
      <c r="D246" s="159" t="s">
        <v>206</v>
      </c>
      <c r="E246" s="159"/>
      <c r="F246" s="159"/>
      <c r="G246" s="159"/>
      <c r="H246" s="159"/>
      <c r="I246" s="159"/>
      <c r="J246" s="159"/>
    </row>
    <row r="247" spans="2:15" ht="12" customHeight="1" x14ac:dyDescent="0.2">
      <c r="B247" s="160" t="s">
        <v>318</v>
      </c>
      <c r="C247" s="160"/>
      <c r="D247" s="164" t="s">
        <v>319</v>
      </c>
      <c r="E247" s="164"/>
      <c r="F247" s="164"/>
      <c r="G247" s="164"/>
      <c r="H247" s="164"/>
      <c r="I247" s="164"/>
      <c r="J247" s="164"/>
      <c r="K247" s="83" t="s">
        <v>320</v>
      </c>
      <c r="M247" s="82">
        <v>5</v>
      </c>
      <c r="N247" s="81">
        <v>24.32</v>
      </c>
      <c r="O247" s="81">
        <v>121.60000000000001</v>
      </c>
    </row>
    <row r="248" spans="2:15" ht="12" customHeight="1" x14ac:dyDescent="0.2">
      <c r="B248" s="160" t="s">
        <v>321</v>
      </c>
      <c r="C248" s="160"/>
      <c r="D248" s="164" t="s">
        <v>322</v>
      </c>
      <c r="E248" s="164"/>
      <c r="F248" s="164"/>
      <c r="G248" s="164"/>
      <c r="H248" s="164"/>
      <c r="I248" s="164"/>
      <c r="J248" s="164"/>
      <c r="K248" s="83" t="s">
        <v>323</v>
      </c>
      <c r="M248" s="82">
        <v>3</v>
      </c>
      <c r="N248" s="81">
        <v>26.55</v>
      </c>
      <c r="O248" s="81">
        <v>79.650000000000006</v>
      </c>
    </row>
    <row r="249" spans="2:15" ht="12" customHeight="1" x14ac:dyDescent="0.2">
      <c r="B249" s="160" t="s">
        <v>324</v>
      </c>
      <c r="C249" s="160"/>
      <c r="D249" s="164" t="s">
        <v>325</v>
      </c>
      <c r="E249" s="164"/>
      <c r="F249" s="164"/>
      <c r="G249" s="164"/>
      <c r="H249" s="164"/>
      <c r="I249" s="164"/>
      <c r="J249" s="164"/>
      <c r="K249" s="83" t="s">
        <v>323</v>
      </c>
      <c r="M249" s="82">
        <v>3</v>
      </c>
      <c r="N249" s="81">
        <v>18.900000000000002</v>
      </c>
      <c r="O249" s="81">
        <v>56.7</v>
      </c>
    </row>
    <row r="250" spans="2:15" ht="12" customHeight="1" x14ac:dyDescent="0.2">
      <c r="B250" s="160" t="s">
        <v>326</v>
      </c>
      <c r="C250" s="160"/>
      <c r="D250" s="164" t="s">
        <v>327</v>
      </c>
      <c r="E250" s="164"/>
      <c r="F250" s="164"/>
      <c r="G250" s="164"/>
      <c r="H250" s="164"/>
      <c r="I250" s="164"/>
      <c r="J250" s="164"/>
      <c r="K250" s="83" t="s">
        <v>247</v>
      </c>
      <c r="M250" s="82">
        <v>150</v>
      </c>
      <c r="N250" s="81">
        <v>5.51</v>
      </c>
      <c r="O250" s="81">
        <v>826.5</v>
      </c>
    </row>
    <row r="251" spans="2:15" ht="12" customHeight="1" x14ac:dyDescent="0.2">
      <c r="B251" s="160" t="s">
        <v>328</v>
      </c>
      <c r="C251" s="160"/>
      <c r="D251" s="164" t="s">
        <v>329</v>
      </c>
      <c r="E251" s="164"/>
      <c r="F251" s="164"/>
      <c r="G251" s="164"/>
      <c r="H251" s="164"/>
      <c r="I251" s="164"/>
      <c r="J251" s="164"/>
      <c r="K251" s="83" t="s">
        <v>330</v>
      </c>
      <c r="M251" s="82">
        <v>4</v>
      </c>
      <c r="N251" s="81">
        <v>33.93</v>
      </c>
      <c r="O251" s="81">
        <v>135.72</v>
      </c>
    </row>
    <row r="252" spans="2:15" ht="12" customHeight="1" x14ac:dyDescent="0.2">
      <c r="O252" s="80">
        <v>1220.17</v>
      </c>
    </row>
    <row r="253" spans="2:15" ht="10.5" customHeight="1" x14ac:dyDescent="0.2">
      <c r="D253" s="159" t="s">
        <v>221</v>
      </c>
      <c r="E253" s="159"/>
      <c r="F253" s="159"/>
      <c r="G253" s="159"/>
      <c r="H253" s="159"/>
      <c r="I253" s="159"/>
      <c r="J253" s="159"/>
    </row>
    <row r="254" spans="2:15" ht="12" customHeight="1" x14ac:dyDescent="0.2">
      <c r="B254" s="160" t="s">
        <v>331</v>
      </c>
      <c r="C254" s="160"/>
      <c r="D254" s="164" t="s">
        <v>332</v>
      </c>
      <c r="E254" s="164"/>
      <c r="F254" s="164"/>
      <c r="G254" s="164"/>
      <c r="H254" s="164"/>
      <c r="I254" s="164"/>
      <c r="J254" s="164"/>
      <c r="K254" s="83" t="s">
        <v>224</v>
      </c>
      <c r="L254" s="82">
        <v>2</v>
      </c>
      <c r="M254" s="82">
        <v>540.54050000000007</v>
      </c>
      <c r="N254" s="81">
        <v>15.68</v>
      </c>
      <c r="O254" s="81">
        <v>8475.68</v>
      </c>
    </row>
    <row r="255" spans="2:15" ht="12" customHeight="1" x14ac:dyDescent="0.2">
      <c r="B255" s="160" t="s">
        <v>281</v>
      </c>
      <c r="C255" s="160"/>
      <c r="D255" s="164" t="s">
        <v>282</v>
      </c>
      <c r="E255" s="164"/>
      <c r="F255" s="164"/>
      <c r="G255" s="164"/>
      <c r="H255" s="164"/>
      <c r="I255" s="164"/>
      <c r="J255" s="164"/>
      <c r="K255" s="83" t="s">
        <v>283</v>
      </c>
      <c r="M255" s="82">
        <v>3</v>
      </c>
      <c r="N255" s="81">
        <v>31237.84</v>
      </c>
      <c r="O255" s="81">
        <v>937.14</v>
      </c>
    </row>
    <row r="256" spans="2:15" ht="12" customHeight="1" x14ac:dyDescent="0.2">
      <c r="O256" s="80">
        <v>9412.82</v>
      </c>
    </row>
    <row r="257" ht="9" customHeight="1" x14ac:dyDescent="0.2"/>
    <row r="258" ht="409.6" customHeight="1" x14ac:dyDescent="0.2"/>
    <row r="259" ht="24" customHeight="1" x14ac:dyDescent="0.2"/>
  </sheetData>
  <mergeCells count="360">
    <mergeCell ref="B255:C255"/>
    <mergeCell ref="D255:J255"/>
    <mergeCell ref="B1:M1"/>
    <mergeCell ref="B2:M2"/>
    <mergeCell ref="B250:C250"/>
    <mergeCell ref="D250:J250"/>
    <mergeCell ref="B251:C251"/>
    <mergeCell ref="D251:J251"/>
    <mergeCell ref="D253:J253"/>
    <mergeCell ref="B254:C254"/>
    <mergeCell ref="D254:J254"/>
    <mergeCell ref="B247:C247"/>
    <mergeCell ref="D247:J247"/>
    <mergeCell ref="B248:C248"/>
    <mergeCell ref="D248:J248"/>
    <mergeCell ref="B249:C249"/>
    <mergeCell ref="D249:J249"/>
    <mergeCell ref="D242:J242"/>
    <mergeCell ref="B243:C243"/>
    <mergeCell ref="D243:J243"/>
    <mergeCell ref="B244:C244"/>
    <mergeCell ref="D244:J244"/>
    <mergeCell ref="D246:J246"/>
    <mergeCell ref="B239:C239"/>
    <mergeCell ref="D239:E239"/>
    <mergeCell ref="I239:J239"/>
    <mergeCell ref="K239:N239"/>
    <mergeCell ref="B241:C241"/>
    <mergeCell ref="D241:J241"/>
    <mergeCell ref="B234:C234"/>
    <mergeCell ref="D234:J234"/>
    <mergeCell ref="B235:C235"/>
    <mergeCell ref="D235:J235"/>
    <mergeCell ref="B238:C238"/>
    <mergeCell ref="D238:F238"/>
    <mergeCell ref="G238:O238"/>
    <mergeCell ref="B231:C231"/>
    <mergeCell ref="D231:J231"/>
    <mergeCell ref="B232:C232"/>
    <mergeCell ref="D232:J232"/>
    <mergeCell ref="B233:C233"/>
    <mergeCell ref="D233:J233"/>
    <mergeCell ref="D225:J225"/>
    <mergeCell ref="B226:C226"/>
    <mergeCell ref="D226:J226"/>
    <mergeCell ref="D228:J228"/>
    <mergeCell ref="B229:C229"/>
    <mergeCell ref="D229:J230"/>
    <mergeCell ref="B222:C222"/>
    <mergeCell ref="D222:E222"/>
    <mergeCell ref="I222:J222"/>
    <mergeCell ref="K222:N222"/>
    <mergeCell ref="B224:C224"/>
    <mergeCell ref="D224:J224"/>
    <mergeCell ref="D217:J217"/>
    <mergeCell ref="B218:C218"/>
    <mergeCell ref="D218:J218"/>
    <mergeCell ref="B221:C221"/>
    <mergeCell ref="D221:F221"/>
    <mergeCell ref="G221:O221"/>
    <mergeCell ref="D212:J212"/>
    <mergeCell ref="B213:C213"/>
    <mergeCell ref="D213:J213"/>
    <mergeCell ref="B214:C214"/>
    <mergeCell ref="D214:J214"/>
    <mergeCell ref="B215:C215"/>
    <mergeCell ref="D215:J215"/>
    <mergeCell ref="D207:J207"/>
    <mergeCell ref="B208:C208"/>
    <mergeCell ref="D208:J208"/>
    <mergeCell ref="B209:C209"/>
    <mergeCell ref="D209:J209"/>
    <mergeCell ref="B210:C210"/>
    <mergeCell ref="D210:J210"/>
    <mergeCell ref="B204:C204"/>
    <mergeCell ref="D204:E204"/>
    <mergeCell ref="I204:J204"/>
    <mergeCell ref="K204:N204"/>
    <mergeCell ref="B206:C206"/>
    <mergeCell ref="D206:J206"/>
    <mergeCell ref="B199:C199"/>
    <mergeCell ref="D199:J199"/>
    <mergeCell ref="B200:C200"/>
    <mergeCell ref="D200:J200"/>
    <mergeCell ref="B203:C203"/>
    <mergeCell ref="D203:F203"/>
    <mergeCell ref="G203:O203"/>
    <mergeCell ref="D194:J194"/>
    <mergeCell ref="B195:C195"/>
    <mergeCell ref="D195:J195"/>
    <mergeCell ref="D197:J197"/>
    <mergeCell ref="B198:C198"/>
    <mergeCell ref="D198:J198"/>
    <mergeCell ref="B191:C191"/>
    <mergeCell ref="D191:E191"/>
    <mergeCell ref="I191:J191"/>
    <mergeCell ref="K191:N191"/>
    <mergeCell ref="B193:C193"/>
    <mergeCell ref="D193:J193"/>
    <mergeCell ref="D186:J186"/>
    <mergeCell ref="B187:C187"/>
    <mergeCell ref="D187:J187"/>
    <mergeCell ref="B190:C190"/>
    <mergeCell ref="D190:F190"/>
    <mergeCell ref="G190:O190"/>
    <mergeCell ref="D180:J180"/>
    <mergeCell ref="B181:C181"/>
    <mergeCell ref="D181:J181"/>
    <mergeCell ref="D183:J183"/>
    <mergeCell ref="B184:C184"/>
    <mergeCell ref="D184:J184"/>
    <mergeCell ref="B177:C177"/>
    <mergeCell ref="D177:E177"/>
    <mergeCell ref="I177:J177"/>
    <mergeCell ref="K177:N177"/>
    <mergeCell ref="B179:C179"/>
    <mergeCell ref="D179:J179"/>
    <mergeCell ref="D172:J172"/>
    <mergeCell ref="B173:C173"/>
    <mergeCell ref="D173:J173"/>
    <mergeCell ref="B176:C176"/>
    <mergeCell ref="D176:F176"/>
    <mergeCell ref="G176:O176"/>
    <mergeCell ref="B169:C169"/>
    <mergeCell ref="D169:E169"/>
    <mergeCell ref="I169:J169"/>
    <mergeCell ref="K169:N169"/>
    <mergeCell ref="B171:C171"/>
    <mergeCell ref="D171:J171"/>
    <mergeCell ref="B163:C163"/>
    <mergeCell ref="D163:J163"/>
    <mergeCell ref="D164:J164"/>
    <mergeCell ref="B165:C165"/>
    <mergeCell ref="D165:J165"/>
    <mergeCell ref="B168:C168"/>
    <mergeCell ref="D168:F168"/>
    <mergeCell ref="G168:O168"/>
    <mergeCell ref="B157:C157"/>
    <mergeCell ref="D157:J157"/>
    <mergeCell ref="B160:C160"/>
    <mergeCell ref="D160:F160"/>
    <mergeCell ref="G160:O160"/>
    <mergeCell ref="B161:C161"/>
    <mergeCell ref="D161:E161"/>
    <mergeCell ref="I161:J161"/>
    <mergeCell ref="K161:N161"/>
    <mergeCell ref="B152:C152"/>
    <mergeCell ref="D152:J152"/>
    <mergeCell ref="D153:J153"/>
    <mergeCell ref="B154:C154"/>
    <mergeCell ref="D154:J154"/>
    <mergeCell ref="D156:J156"/>
    <mergeCell ref="B149:C149"/>
    <mergeCell ref="D149:F149"/>
    <mergeCell ref="G149:O149"/>
    <mergeCell ref="B150:C150"/>
    <mergeCell ref="D150:E150"/>
    <mergeCell ref="I150:J150"/>
    <mergeCell ref="K150:N150"/>
    <mergeCell ref="B143:C143"/>
    <mergeCell ref="D143:J143"/>
    <mergeCell ref="D144:J144"/>
    <mergeCell ref="B145:C145"/>
    <mergeCell ref="D145:J145"/>
    <mergeCell ref="B146:C146"/>
    <mergeCell ref="D146:J146"/>
    <mergeCell ref="B137:C137"/>
    <mergeCell ref="D137:J137"/>
    <mergeCell ref="B140:C140"/>
    <mergeCell ref="D140:F140"/>
    <mergeCell ref="G140:O140"/>
    <mergeCell ref="B141:C141"/>
    <mergeCell ref="D141:E141"/>
    <mergeCell ref="K141:N141"/>
    <mergeCell ref="B133:C133"/>
    <mergeCell ref="D133:J133"/>
    <mergeCell ref="D134:J134"/>
    <mergeCell ref="B135:C135"/>
    <mergeCell ref="D135:J135"/>
    <mergeCell ref="B136:C136"/>
    <mergeCell ref="D136:J136"/>
    <mergeCell ref="B126:C126"/>
    <mergeCell ref="D126:J127"/>
    <mergeCell ref="B130:C130"/>
    <mergeCell ref="D130:F130"/>
    <mergeCell ref="G130:O130"/>
    <mergeCell ref="B131:C131"/>
    <mergeCell ref="D131:E131"/>
    <mergeCell ref="K131:N131"/>
    <mergeCell ref="B122:C122"/>
    <mergeCell ref="D122:E122"/>
    <mergeCell ref="K122:N122"/>
    <mergeCell ref="B124:C124"/>
    <mergeCell ref="D124:J124"/>
    <mergeCell ref="D125:J125"/>
    <mergeCell ref="D116:J116"/>
    <mergeCell ref="B117:C117"/>
    <mergeCell ref="D117:J117"/>
    <mergeCell ref="B118:C118"/>
    <mergeCell ref="D118:J118"/>
    <mergeCell ref="B121:C121"/>
    <mergeCell ref="D121:F121"/>
    <mergeCell ref="G121:O121"/>
    <mergeCell ref="B111:C111"/>
    <mergeCell ref="D111:J111"/>
    <mergeCell ref="B112:C112"/>
    <mergeCell ref="D112:J113"/>
    <mergeCell ref="B114:C114"/>
    <mergeCell ref="D114:J114"/>
    <mergeCell ref="D107:J107"/>
    <mergeCell ref="B108:C108"/>
    <mergeCell ref="D108:J108"/>
    <mergeCell ref="B109:C109"/>
    <mergeCell ref="D109:J109"/>
    <mergeCell ref="B110:C110"/>
    <mergeCell ref="D110:J110"/>
    <mergeCell ref="B102:C102"/>
    <mergeCell ref="D102:J102"/>
    <mergeCell ref="D103:J103"/>
    <mergeCell ref="B104:C104"/>
    <mergeCell ref="D104:J104"/>
    <mergeCell ref="B105:C105"/>
    <mergeCell ref="D105:J105"/>
    <mergeCell ref="B96:C96"/>
    <mergeCell ref="D96:J96"/>
    <mergeCell ref="B99:C99"/>
    <mergeCell ref="D99:F99"/>
    <mergeCell ref="G99:O99"/>
    <mergeCell ref="B100:C100"/>
    <mergeCell ref="D100:E100"/>
    <mergeCell ref="I100:J100"/>
    <mergeCell ref="K100:N100"/>
    <mergeCell ref="B93:C93"/>
    <mergeCell ref="D93:J93"/>
    <mergeCell ref="B94:C94"/>
    <mergeCell ref="D94:J94"/>
    <mergeCell ref="B95:C95"/>
    <mergeCell ref="D95:J95"/>
    <mergeCell ref="B88:C88"/>
    <mergeCell ref="D88:J88"/>
    <mergeCell ref="D90:J90"/>
    <mergeCell ref="B91:C91"/>
    <mergeCell ref="D91:J91"/>
    <mergeCell ref="B92:C92"/>
    <mergeCell ref="D92:J92"/>
    <mergeCell ref="B83:C83"/>
    <mergeCell ref="D83:J83"/>
    <mergeCell ref="B84:C84"/>
    <mergeCell ref="D84:J84"/>
    <mergeCell ref="D86:J86"/>
    <mergeCell ref="B87:C87"/>
    <mergeCell ref="D87:J87"/>
    <mergeCell ref="B79:C79"/>
    <mergeCell ref="D79:E79"/>
    <mergeCell ref="K79:N79"/>
    <mergeCell ref="B81:C81"/>
    <mergeCell ref="D81:J81"/>
    <mergeCell ref="D82:J82"/>
    <mergeCell ref="B74:C74"/>
    <mergeCell ref="D74:J74"/>
    <mergeCell ref="B75:C75"/>
    <mergeCell ref="D75:J75"/>
    <mergeCell ref="B78:C78"/>
    <mergeCell ref="D78:F78"/>
    <mergeCell ref="G78:O78"/>
    <mergeCell ref="B70:C70"/>
    <mergeCell ref="D70:E70"/>
    <mergeCell ref="K70:N70"/>
    <mergeCell ref="B72:C72"/>
    <mergeCell ref="D72:J72"/>
    <mergeCell ref="D73:J73"/>
    <mergeCell ref="D65:J65"/>
    <mergeCell ref="B66:C66"/>
    <mergeCell ref="D66:J66"/>
    <mergeCell ref="B69:C69"/>
    <mergeCell ref="D69:F69"/>
    <mergeCell ref="G69:O69"/>
    <mergeCell ref="B61:C61"/>
    <mergeCell ref="D61:J61"/>
    <mergeCell ref="B62:C62"/>
    <mergeCell ref="D62:J62"/>
    <mergeCell ref="B63:C63"/>
    <mergeCell ref="D63:J63"/>
    <mergeCell ref="B56:C56"/>
    <mergeCell ref="D56:J56"/>
    <mergeCell ref="D58:J58"/>
    <mergeCell ref="B59:C59"/>
    <mergeCell ref="D59:J59"/>
    <mergeCell ref="B60:C60"/>
    <mergeCell ref="D60:J60"/>
    <mergeCell ref="B51:C51"/>
    <mergeCell ref="D51:J51"/>
    <mergeCell ref="B52:C52"/>
    <mergeCell ref="D52:J52"/>
    <mergeCell ref="D54:J54"/>
    <mergeCell ref="B55:C55"/>
    <mergeCell ref="D55:J55"/>
    <mergeCell ref="B48:C48"/>
    <mergeCell ref="D48:J48"/>
    <mergeCell ref="B49:C49"/>
    <mergeCell ref="D49:J49"/>
    <mergeCell ref="B50:C50"/>
    <mergeCell ref="D50:J50"/>
    <mergeCell ref="B44:C44"/>
    <mergeCell ref="D44:J44"/>
    <mergeCell ref="D45:J45"/>
    <mergeCell ref="B46:C46"/>
    <mergeCell ref="D46:J46"/>
    <mergeCell ref="B47:C47"/>
    <mergeCell ref="D47:J47"/>
    <mergeCell ref="B38:C38"/>
    <mergeCell ref="D38:J38"/>
    <mergeCell ref="B41:C41"/>
    <mergeCell ref="D41:F41"/>
    <mergeCell ref="G41:O41"/>
    <mergeCell ref="B42:C42"/>
    <mergeCell ref="D42:E42"/>
    <mergeCell ref="K42:N42"/>
    <mergeCell ref="B34:C34"/>
    <mergeCell ref="D34:E34"/>
    <mergeCell ref="K34:N34"/>
    <mergeCell ref="B36:C36"/>
    <mergeCell ref="D36:J36"/>
    <mergeCell ref="D37:J37"/>
    <mergeCell ref="B27:C27"/>
    <mergeCell ref="D27:J27"/>
    <mergeCell ref="D28:J28"/>
    <mergeCell ref="B29:C29"/>
    <mergeCell ref="D29:J30"/>
    <mergeCell ref="B33:C33"/>
    <mergeCell ref="D33:F33"/>
    <mergeCell ref="G33:O33"/>
    <mergeCell ref="B21:C21"/>
    <mergeCell ref="D21:J21"/>
    <mergeCell ref="B24:C24"/>
    <mergeCell ref="D24:F24"/>
    <mergeCell ref="G24:O24"/>
    <mergeCell ref="B25:C25"/>
    <mergeCell ref="D25:E25"/>
    <mergeCell ref="K25:N25"/>
    <mergeCell ref="B17:C17"/>
    <mergeCell ref="D17:E17"/>
    <mergeCell ref="K17:N17"/>
    <mergeCell ref="B19:C19"/>
    <mergeCell ref="D19:J19"/>
    <mergeCell ref="D20:J20"/>
    <mergeCell ref="B10:C10"/>
    <mergeCell ref="D10:J10"/>
    <mergeCell ref="D11:J11"/>
    <mergeCell ref="B12:C12"/>
    <mergeCell ref="D12:J13"/>
    <mergeCell ref="B16:C16"/>
    <mergeCell ref="D16:F16"/>
    <mergeCell ref="G16:O16"/>
    <mergeCell ref="B7:C7"/>
    <mergeCell ref="D7:F7"/>
    <mergeCell ref="G7:O7"/>
    <mergeCell ref="B8:C8"/>
    <mergeCell ref="D8:E8"/>
    <mergeCell ref="K8:N8"/>
  </mergeCells>
  <pageMargins left="0.23622047244094491" right="0.23622047244094491" top="0.74803149606299213" bottom="0.74803149606299213" header="0" footer="0"/>
  <pageSetup paperSize="9" scale="98" fitToWidth="0" fitToHeight="0" orientation="portrait" horizontalDpi="1200" verticalDpi="1200" r:id="rId1"/>
  <headerFooter alignWithMargins="0"/>
  <rowBreaks count="4" manualBreakCount="4">
    <brk id="68" max="16383" man="1"/>
    <brk id="129" max="16383" man="1"/>
    <brk id="189" max="16383" man="1"/>
    <brk id="23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1A36-A650-46AE-9971-55A5207DDE72}">
  <sheetPr>
    <outlinePr summaryBelow="0" summaryRight="0"/>
    <pageSetUpPr autoPageBreaks="0"/>
  </sheetPr>
  <dimension ref="A1:O377"/>
  <sheetViews>
    <sheetView showGridLines="0" showOutlineSymbols="0" view="pageBreakPreview" zoomScaleNormal="100" zoomScaleSheetLayoutView="100" workbookViewId="0">
      <selection activeCell="R14" sqref="R14"/>
    </sheetView>
  </sheetViews>
  <sheetFormatPr baseColWidth="10" defaultColWidth="6.85546875" defaultRowHeight="12.75" customHeight="1" x14ac:dyDescent="0.2"/>
  <cols>
    <col min="1" max="1" width="3.7109375" style="79" customWidth="1"/>
    <col min="2" max="2" width="4.140625" style="79" customWidth="1"/>
    <col min="3" max="3" width="7.28515625" style="79" customWidth="1"/>
    <col min="4" max="5" width="3.28515625" style="79" customWidth="1"/>
    <col min="6" max="6" width="5.140625" style="79" customWidth="1"/>
    <col min="7" max="7" width="10.140625" style="79" customWidth="1"/>
    <col min="8" max="8" width="10.42578125" style="79" customWidth="1"/>
    <col min="9" max="9" width="2.7109375" style="79" customWidth="1"/>
    <col min="10" max="10" width="8" style="79" customWidth="1"/>
    <col min="11" max="11" width="5.7109375" style="79" customWidth="1"/>
    <col min="12" max="12" width="8" style="79" customWidth="1"/>
    <col min="13" max="14" width="9.28515625" style="79" customWidth="1"/>
    <col min="15" max="15" width="11.5703125" style="79" customWidth="1"/>
    <col min="16" max="256" width="6.85546875" style="79"/>
    <col min="257" max="257" width="3.7109375" style="79" customWidth="1"/>
    <col min="258" max="258" width="4.140625" style="79" customWidth="1"/>
    <col min="259" max="259" width="7.28515625" style="79" customWidth="1"/>
    <col min="260" max="261" width="3.28515625" style="79" customWidth="1"/>
    <col min="262" max="262" width="5.140625" style="79" customWidth="1"/>
    <col min="263" max="263" width="10.140625" style="79" customWidth="1"/>
    <col min="264" max="264" width="10.42578125" style="79" customWidth="1"/>
    <col min="265" max="265" width="2.7109375" style="79" customWidth="1"/>
    <col min="266" max="266" width="8" style="79" customWidth="1"/>
    <col min="267" max="267" width="5.7109375" style="79" customWidth="1"/>
    <col min="268" max="268" width="8" style="79" customWidth="1"/>
    <col min="269" max="270" width="9.28515625" style="79" customWidth="1"/>
    <col min="271" max="271" width="11.5703125" style="79" customWidth="1"/>
    <col min="272" max="512" width="6.85546875" style="79"/>
    <col min="513" max="513" width="3.7109375" style="79" customWidth="1"/>
    <col min="514" max="514" width="4.140625" style="79" customWidth="1"/>
    <col min="515" max="515" width="7.28515625" style="79" customWidth="1"/>
    <col min="516" max="517" width="3.28515625" style="79" customWidth="1"/>
    <col min="518" max="518" width="5.140625" style="79" customWidth="1"/>
    <col min="519" max="519" width="10.140625" style="79" customWidth="1"/>
    <col min="520" max="520" width="10.42578125" style="79" customWidth="1"/>
    <col min="521" max="521" width="2.7109375" style="79" customWidth="1"/>
    <col min="522" max="522" width="8" style="79" customWidth="1"/>
    <col min="523" max="523" width="5.7109375" style="79" customWidth="1"/>
    <col min="524" max="524" width="8" style="79" customWidth="1"/>
    <col min="525" max="526" width="9.28515625" style="79" customWidth="1"/>
    <col min="527" max="527" width="11.5703125" style="79" customWidth="1"/>
    <col min="528" max="768" width="6.85546875" style="79"/>
    <col min="769" max="769" width="3.7109375" style="79" customWidth="1"/>
    <col min="770" max="770" width="4.140625" style="79" customWidth="1"/>
    <col min="771" max="771" width="7.28515625" style="79" customWidth="1"/>
    <col min="772" max="773" width="3.28515625" style="79" customWidth="1"/>
    <col min="774" max="774" width="5.140625" style="79" customWidth="1"/>
    <col min="775" max="775" width="10.140625" style="79" customWidth="1"/>
    <col min="776" max="776" width="10.42578125" style="79" customWidth="1"/>
    <col min="777" max="777" width="2.7109375" style="79" customWidth="1"/>
    <col min="778" max="778" width="8" style="79" customWidth="1"/>
    <col min="779" max="779" width="5.7109375" style="79" customWidth="1"/>
    <col min="780" max="780" width="8" style="79" customWidth="1"/>
    <col min="781" max="782" width="9.28515625" style="79" customWidth="1"/>
    <col min="783" max="783" width="11.5703125" style="79" customWidth="1"/>
    <col min="784" max="1024" width="6.85546875" style="79"/>
    <col min="1025" max="1025" width="3.7109375" style="79" customWidth="1"/>
    <col min="1026" max="1026" width="4.140625" style="79" customWidth="1"/>
    <col min="1027" max="1027" width="7.28515625" style="79" customWidth="1"/>
    <col min="1028" max="1029" width="3.28515625" style="79" customWidth="1"/>
    <col min="1030" max="1030" width="5.140625" style="79" customWidth="1"/>
    <col min="1031" max="1031" width="10.140625" style="79" customWidth="1"/>
    <col min="1032" max="1032" width="10.42578125" style="79" customWidth="1"/>
    <col min="1033" max="1033" width="2.7109375" style="79" customWidth="1"/>
    <col min="1034" max="1034" width="8" style="79" customWidth="1"/>
    <col min="1035" max="1035" width="5.7109375" style="79" customWidth="1"/>
    <col min="1036" max="1036" width="8" style="79" customWidth="1"/>
    <col min="1037" max="1038" width="9.28515625" style="79" customWidth="1"/>
    <col min="1039" max="1039" width="11.5703125" style="79" customWidth="1"/>
    <col min="1040" max="1280" width="6.85546875" style="79"/>
    <col min="1281" max="1281" width="3.7109375" style="79" customWidth="1"/>
    <col min="1282" max="1282" width="4.140625" style="79" customWidth="1"/>
    <col min="1283" max="1283" width="7.28515625" style="79" customWidth="1"/>
    <col min="1284" max="1285" width="3.28515625" style="79" customWidth="1"/>
    <col min="1286" max="1286" width="5.140625" style="79" customWidth="1"/>
    <col min="1287" max="1287" width="10.140625" style="79" customWidth="1"/>
    <col min="1288" max="1288" width="10.42578125" style="79" customWidth="1"/>
    <col min="1289" max="1289" width="2.7109375" style="79" customWidth="1"/>
    <col min="1290" max="1290" width="8" style="79" customWidth="1"/>
    <col min="1291" max="1291" width="5.7109375" style="79" customWidth="1"/>
    <col min="1292" max="1292" width="8" style="79" customWidth="1"/>
    <col min="1293" max="1294" width="9.28515625" style="79" customWidth="1"/>
    <col min="1295" max="1295" width="11.5703125" style="79" customWidth="1"/>
    <col min="1296" max="1536" width="6.85546875" style="79"/>
    <col min="1537" max="1537" width="3.7109375" style="79" customWidth="1"/>
    <col min="1538" max="1538" width="4.140625" style="79" customWidth="1"/>
    <col min="1539" max="1539" width="7.28515625" style="79" customWidth="1"/>
    <col min="1540" max="1541" width="3.28515625" style="79" customWidth="1"/>
    <col min="1542" max="1542" width="5.140625" style="79" customWidth="1"/>
    <col min="1543" max="1543" width="10.140625" style="79" customWidth="1"/>
    <col min="1544" max="1544" width="10.42578125" style="79" customWidth="1"/>
    <col min="1545" max="1545" width="2.7109375" style="79" customWidth="1"/>
    <col min="1546" max="1546" width="8" style="79" customWidth="1"/>
    <col min="1547" max="1547" width="5.7109375" style="79" customWidth="1"/>
    <col min="1548" max="1548" width="8" style="79" customWidth="1"/>
    <col min="1549" max="1550" width="9.28515625" style="79" customWidth="1"/>
    <col min="1551" max="1551" width="11.5703125" style="79" customWidth="1"/>
    <col min="1552" max="1792" width="6.85546875" style="79"/>
    <col min="1793" max="1793" width="3.7109375" style="79" customWidth="1"/>
    <col min="1794" max="1794" width="4.140625" style="79" customWidth="1"/>
    <col min="1795" max="1795" width="7.28515625" style="79" customWidth="1"/>
    <col min="1796" max="1797" width="3.28515625" style="79" customWidth="1"/>
    <col min="1798" max="1798" width="5.140625" style="79" customWidth="1"/>
    <col min="1799" max="1799" width="10.140625" style="79" customWidth="1"/>
    <col min="1800" max="1800" width="10.42578125" style="79" customWidth="1"/>
    <col min="1801" max="1801" width="2.7109375" style="79" customWidth="1"/>
    <col min="1802" max="1802" width="8" style="79" customWidth="1"/>
    <col min="1803" max="1803" width="5.7109375" style="79" customWidth="1"/>
    <col min="1804" max="1804" width="8" style="79" customWidth="1"/>
    <col min="1805" max="1806" width="9.28515625" style="79" customWidth="1"/>
    <col min="1807" max="1807" width="11.5703125" style="79" customWidth="1"/>
    <col min="1808" max="2048" width="6.85546875" style="79"/>
    <col min="2049" max="2049" width="3.7109375" style="79" customWidth="1"/>
    <col min="2050" max="2050" width="4.140625" style="79" customWidth="1"/>
    <col min="2051" max="2051" width="7.28515625" style="79" customWidth="1"/>
    <col min="2052" max="2053" width="3.28515625" style="79" customWidth="1"/>
    <col min="2054" max="2054" width="5.140625" style="79" customWidth="1"/>
    <col min="2055" max="2055" width="10.140625" style="79" customWidth="1"/>
    <col min="2056" max="2056" width="10.42578125" style="79" customWidth="1"/>
    <col min="2057" max="2057" width="2.7109375" style="79" customWidth="1"/>
    <col min="2058" max="2058" width="8" style="79" customWidth="1"/>
    <col min="2059" max="2059" width="5.7109375" style="79" customWidth="1"/>
    <col min="2060" max="2060" width="8" style="79" customWidth="1"/>
    <col min="2061" max="2062" width="9.28515625" style="79" customWidth="1"/>
    <col min="2063" max="2063" width="11.5703125" style="79" customWidth="1"/>
    <col min="2064" max="2304" width="6.85546875" style="79"/>
    <col min="2305" max="2305" width="3.7109375" style="79" customWidth="1"/>
    <col min="2306" max="2306" width="4.140625" style="79" customWidth="1"/>
    <col min="2307" max="2307" width="7.28515625" style="79" customWidth="1"/>
    <col min="2308" max="2309" width="3.28515625" style="79" customWidth="1"/>
    <col min="2310" max="2310" width="5.140625" style="79" customWidth="1"/>
    <col min="2311" max="2311" width="10.140625" style="79" customWidth="1"/>
    <col min="2312" max="2312" width="10.42578125" style="79" customWidth="1"/>
    <col min="2313" max="2313" width="2.7109375" style="79" customWidth="1"/>
    <col min="2314" max="2314" width="8" style="79" customWidth="1"/>
    <col min="2315" max="2315" width="5.7109375" style="79" customWidth="1"/>
    <col min="2316" max="2316" width="8" style="79" customWidth="1"/>
    <col min="2317" max="2318" width="9.28515625" style="79" customWidth="1"/>
    <col min="2319" max="2319" width="11.5703125" style="79" customWidth="1"/>
    <col min="2320" max="2560" width="6.85546875" style="79"/>
    <col min="2561" max="2561" width="3.7109375" style="79" customWidth="1"/>
    <col min="2562" max="2562" width="4.140625" style="79" customWidth="1"/>
    <col min="2563" max="2563" width="7.28515625" style="79" customWidth="1"/>
    <col min="2564" max="2565" width="3.28515625" style="79" customWidth="1"/>
    <col min="2566" max="2566" width="5.140625" style="79" customWidth="1"/>
    <col min="2567" max="2567" width="10.140625" style="79" customWidth="1"/>
    <col min="2568" max="2568" width="10.42578125" style="79" customWidth="1"/>
    <col min="2569" max="2569" width="2.7109375" style="79" customWidth="1"/>
    <col min="2570" max="2570" width="8" style="79" customWidth="1"/>
    <col min="2571" max="2571" width="5.7109375" style="79" customWidth="1"/>
    <col min="2572" max="2572" width="8" style="79" customWidth="1"/>
    <col min="2573" max="2574" width="9.28515625" style="79" customWidth="1"/>
    <col min="2575" max="2575" width="11.5703125" style="79" customWidth="1"/>
    <col min="2576" max="2816" width="6.85546875" style="79"/>
    <col min="2817" max="2817" width="3.7109375" style="79" customWidth="1"/>
    <col min="2818" max="2818" width="4.140625" style="79" customWidth="1"/>
    <col min="2819" max="2819" width="7.28515625" style="79" customWidth="1"/>
    <col min="2820" max="2821" width="3.28515625" style="79" customWidth="1"/>
    <col min="2822" max="2822" width="5.140625" style="79" customWidth="1"/>
    <col min="2823" max="2823" width="10.140625" style="79" customWidth="1"/>
    <col min="2824" max="2824" width="10.42578125" style="79" customWidth="1"/>
    <col min="2825" max="2825" width="2.7109375" style="79" customWidth="1"/>
    <col min="2826" max="2826" width="8" style="79" customWidth="1"/>
    <col min="2827" max="2827" width="5.7109375" style="79" customWidth="1"/>
    <col min="2828" max="2828" width="8" style="79" customWidth="1"/>
    <col min="2829" max="2830" width="9.28515625" style="79" customWidth="1"/>
    <col min="2831" max="2831" width="11.5703125" style="79" customWidth="1"/>
    <col min="2832" max="3072" width="6.85546875" style="79"/>
    <col min="3073" max="3073" width="3.7109375" style="79" customWidth="1"/>
    <col min="3074" max="3074" width="4.140625" style="79" customWidth="1"/>
    <col min="3075" max="3075" width="7.28515625" style="79" customWidth="1"/>
    <col min="3076" max="3077" width="3.28515625" style="79" customWidth="1"/>
    <col min="3078" max="3078" width="5.140625" style="79" customWidth="1"/>
    <col min="3079" max="3079" width="10.140625" style="79" customWidth="1"/>
    <col min="3080" max="3080" width="10.42578125" style="79" customWidth="1"/>
    <col min="3081" max="3081" width="2.7109375" style="79" customWidth="1"/>
    <col min="3082" max="3082" width="8" style="79" customWidth="1"/>
    <col min="3083" max="3083" width="5.7109375" style="79" customWidth="1"/>
    <col min="3084" max="3084" width="8" style="79" customWidth="1"/>
    <col min="3085" max="3086" width="9.28515625" style="79" customWidth="1"/>
    <col min="3087" max="3087" width="11.5703125" style="79" customWidth="1"/>
    <col min="3088" max="3328" width="6.85546875" style="79"/>
    <col min="3329" max="3329" width="3.7109375" style="79" customWidth="1"/>
    <col min="3330" max="3330" width="4.140625" style="79" customWidth="1"/>
    <col min="3331" max="3331" width="7.28515625" style="79" customWidth="1"/>
    <col min="3332" max="3333" width="3.28515625" style="79" customWidth="1"/>
    <col min="3334" max="3334" width="5.140625" style="79" customWidth="1"/>
    <col min="3335" max="3335" width="10.140625" style="79" customWidth="1"/>
    <col min="3336" max="3336" width="10.42578125" style="79" customWidth="1"/>
    <col min="3337" max="3337" width="2.7109375" style="79" customWidth="1"/>
    <col min="3338" max="3338" width="8" style="79" customWidth="1"/>
    <col min="3339" max="3339" width="5.7109375" style="79" customWidth="1"/>
    <col min="3340" max="3340" width="8" style="79" customWidth="1"/>
    <col min="3341" max="3342" width="9.28515625" style="79" customWidth="1"/>
    <col min="3343" max="3343" width="11.5703125" style="79" customWidth="1"/>
    <col min="3344" max="3584" width="6.85546875" style="79"/>
    <col min="3585" max="3585" width="3.7109375" style="79" customWidth="1"/>
    <col min="3586" max="3586" width="4.140625" style="79" customWidth="1"/>
    <col min="3587" max="3587" width="7.28515625" style="79" customWidth="1"/>
    <col min="3588" max="3589" width="3.28515625" style="79" customWidth="1"/>
    <col min="3590" max="3590" width="5.140625" style="79" customWidth="1"/>
    <col min="3591" max="3591" width="10.140625" style="79" customWidth="1"/>
    <col min="3592" max="3592" width="10.42578125" style="79" customWidth="1"/>
    <col min="3593" max="3593" width="2.7109375" style="79" customWidth="1"/>
    <col min="3594" max="3594" width="8" style="79" customWidth="1"/>
    <col min="3595" max="3595" width="5.7109375" style="79" customWidth="1"/>
    <col min="3596" max="3596" width="8" style="79" customWidth="1"/>
    <col min="3597" max="3598" width="9.28515625" style="79" customWidth="1"/>
    <col min="3599" max="3599" width="11.5703125" style="79" customWidth="1"/>
    <col min="3600" max="3840" width="6.85546875" style="79"/>
    <col min="3841" max="3841" width="3.7109375" style="79" customWidth="1"/>
    <col min="3842" max="3842" width="4.140625" style="79" customWidth="1"/>
    <col min="3843" max="3843" width="7.28515625" style="79" customWidth="1"/>
    <col min="3844" max="3845" width="3.28515625" style="79" customWidth="1"/>
    <col min="3846" max="3846" width="5.140625" style="79" customWidth="1"/>
    <col min="3847" max="3847" width="10.140625" style="79" customWidth="1"/>
    <col min="3848" max="3848" width="10.42578125" style="79" customWidth="1"/>
    <col min="3849" max="3849" width="2.7109375" style="79" customWidth="1"/>
    <col min="3850" max="3850" width="8" style="79" customWidth="1"/>
    <col min="3851" max="3851" width="5.7109375" style="79" customWidth="1"/>
    <col min="3852" max="3852" width="8" style="79" customWidth="1"/>
    <col min="3853" max="3854" width="9.28515625" style="79" customWidth="1"/>
    <col min="3855" max="3855" width="11.5703125" style="79" customWidth="1"/>
    <col min="3856" max="4096" width="6.85546875" style="79"/>
    <col min="4097" max="4097" width="3.7109375" style="79" customWidth="1"/>
    <col min="4098" max="4098" width="4.140625" style="79" customWidth="1"/>
    <col min="4099" max="4099" width="7.28515625" style="79" customWidth="1"/>
    <col min="4100" max="4101" width="3.28515625" style="79" customWidth="1"/>
    <col min="4102" max="4102" width="5.140625" style="79" customWidth="1"/>
    <col min="4103" max="4103" width="10.140625" style="79" customWidth="1"/>
    <col min="4104" max="4104" width="10.42578125" style="79" customWidth="1"/>
    <col min="4105" max="4105" width="2.7109375" style="79" customWidth="1"/>
    <col min="4106" max="4106" width="8" style="79" customWidth="1"/>
    <col min="4107" max="4107" width="5.7109375" style="79" customWidth="1"/>
    <col min="4108" max="4108" width="8" style="79" customWidth="1"/>
    <col min="4109" max="4110" width="9.28515625" style="79" customWidth="1"/>
    <col min="4111" max="4111" width="11.5703125" style="79" customWidth="1"/>
    <col min="4112" max="4352" width="6.85546875" style="79"/>
    <col min="4353" max="4353" width="3.7109375" style="79" customWidth="1"/>
    <col min="4354" max="4354" width="4.140625" style="79" customWidth="1"/>
    <col min="4355" max="4355" width="7.28515625" style="79" customWidth="1"/>
    <col min="4356" max="4357" width="3.28515625" style="79" customWidth="1"/>
    <col min="4358" max="4358" width="5.140625" style="79" customWidth="1"/>
    <col min="4359" max="4359" width="10.140625" style="79" customWidth="1"/>
    <col min="4360" max="4360" width="10.42578125" style="79" customWidth="1"/>
    <col min="4361" max="4361" width="2.7109375" style="79" customWidth="1"/>
    <col min="4362" max="4362" width="8" style="79" customWidth="1"/>
    <col min="4363" max="4363" width="5.7109375" style="79" customWidth="1"/>
    <col min="4364" max="4364" width="8" style="79" customWidth="1"/>
    <col min="4365" max="4366" width="9.28515625" style="79" customWidth="1"/>
    <col min="4367" max="4367" width="11.5703125" style="79" customWidth="1"/>
    <col min="4368" max="4608" width="6.85546875" style="79"/>
    <col min="4609" max="4609" width="3.7109375" style="79" customWidth="1"/>
    <col min="4610" max="4610" width="4.140625" style="79" customWidth="1"/>
    <col min="4611" max="4611" width="7.28515625" style="79" customWidth="1"/>
    <col min="4612" max="4613" width="3.28515625" style="79" customWidth="1"/>
    <col min="4614" max="4614" width="5.140625" style="79" customWidth="1"/>
    <col min="4615" max="4615" width="10.140625" style="79" customWidth="1"/>
    <col min="4616" max="4616" width="10.42578125" style="79" customWidth="1"/>
    <col min="4617" max="4617" width="2.7109375" style="79" customWidth="1"/>
    <col min="4618" max="4618" width="8" style="79" customWidth="1"/>
    <col min="4619" max="4619" width="5.7109375" style="79" customWidth="1"/>
    <col min="4620" max="4620" width="8" style="79" customWidth="1"/>
    <col min="4621" max="4622" width="9.28515625" style="79" customWidth="1"/>
    <col min="4623" max="4623" width="11.5703125" style="79" customWidth="1"/>
    <col min="4624" max="4864" width="6.85546875" style="79"/>
    <col min="4865" max="4865" width="3.7109375" style="79" customWidth="1"/>
    <col min="4866" max="4866" width="4.140625" style="79" customWidth="1"/>
    <col min="4867" max="4867" width="7.28515625" style="79" customWidth="1"/>
    <col min="4868" max="4869" width="3.28515625" style="79" customWidth="1"/>
    <col min="4870" max="4870" width="5.140625" style="79" customWidth="1"/>
    <col min="4871" max="4871" width="10.140625" style="79" customWidth="1"/>
    <col min="4872" max="4872" width="10.42578125" style="79" customWidth="1"/>
    <col min="4873" max="4873" width="2.7109375" style="79" customWidth="1"/>
    <col min="4874" max="4874" width="8" style="79" customWidth="1"/>
    <col min="4875" max="4875" width="5.7109375" style="79" customWidth="1"/>
    <col min="4876" max="4876" width="8" style="79" customWidth="1"/>
    <col min="4877" max="4878" width="9.28515625" style="79" customWidth="1"/>
    <col min="4879" max="4879" width="11.5703125" style="79" customWidth="1"/>
    <col min="4880" max="5120" width="6.85546875" style="79"/>
    <col min="5121" max="5121" width="3.7109375" style="79" customWidth="1"/>
    <col min="5122" max="5122" width="4.140625" style="79" customWidth="1"/>
    <col min="5123" max="5123" width="7.28515625" style="79" customWidth="1"/>
    <col min="5124" max="5125" width="3.28515625" style="79" customWidth="1"/>
    <col min="5126" max="5126" width="5.140625" style="79" customWidth="1"/>
    <col min="5127" max="5127" width="10.140625" style="79" customWidth="1"/>
    <col min="5128" max="5128" width="10.42578125" style="79" customWidth="1"/>
    <col min="5129" max="5129" width="2.7109375" style="79" customWidth="1"/>
    <col min="5130" max="5130" width="8" style="79" customWidth="1"/>
    <col min="5131" max="5131" width="5.7109375" style="79" customWidth="1"/>
    <col min="5132" max="5132" width="8" style="79" customWidth="1"/>
    <col min="5133" max="5134" width="9.28515625" style="79" customWidth="1"/>
    <col min="5135" max="5135" width="11.5703125" style="79" customWidth="1"/>
    <col min="5136" max="5376" width="6.85546875" style="79"/>
    <col min="5377" max="5377" width="3.7109375" style="79" customWidth="1"/>
    <col min="5378" max="5378" width="4.140625" style="79" customWidth="1"/>
    <col min="5379" max="5379" width="7.28515625" style="79" customWidth="1"/>
    <col min="5380" max="5381" width="3.28515625" style="79" customWidth="1"/>
    <col min="5382" max="5382" width="5.140625" style="79" customWidth="1"/>
    <col min="5383" max="5383" width="10.140625" style="79" customWidth="1"/>
    <col min="5384" max="5384" width="10.42578125" style="79" customWidth="1"/>
    <col min="5385" max="5385" width="2.7109375" style="79" customWidth="1"/>
    <col min="5386" max="5386" width="8" style="79" customWidth="1"/>
    <col min="5387" max="5387" width="5.7109375" style="79" customWidth="1"/>
    <col min="5388" max="5388" width="8" style="79" customWidth="1"/>
    <col min="5389" max="5390" width="9.28515625" style="79" customWidth="1"/>
    <col min="5391" max="5391" width="11.5703125" style="79" customWidth="1"/>
    <col min="5392" max="5632" width="6.85546875" style="79"/>
    <col min="5633" max="5633" width="3.7109375" style="79" customWidth="1"/>
    <col min="5634" max="5634" width="4.140625" style="79" customWidth="1"/>
    <col min="5635" max="5635" width="7.28515625" style="79" customWidth="1"/>
    <col min="5636" max="5637" width="3.28515625" style="79" customWidth="1"/>
    <col min="5638" max="5638" width="5.140625" style="79" customWidth="1"/>
    <col min="5639" max="5639" width="10.140625" style="79" customWidth="1"/>
    <col min="5640" max="5640" width="10.42578125" style="79" customWidth="1"/>
    <col min="5641" max="5641" width="2.7109375" style="79" customWidth="1"/>
    <col min="5642" max="5642" width="8" style="79" customWidth="1"/>
    <col min="5643" max="5643" width="5.7109375" style="79" customWidth="1"/>
    <col min="5644" max="5644" width="8" style="79" customWidth="1"/>
    <col min="5645" max="5646" width="9.28515625" style="79" customWidth="1"/>
    <col min="5647" max="5647" width="11.5703125" style="79" customWidth="1"/>
    <col min="5648" max="5888" width="6.85546875" style="79"/>
    <col min="5889" max="5889" width="3.7109375" style="79" customWidth="1"/>
    <col min="5890" max="5890" width="4.140625" style="79" customWidth="1"/>
    <col min="5891" max="5891" width="7.28515625" style="79" customWidth="1"/>
    <col min="5892" max="5893" width="3.28515625" style="79" customWidth="1"/>
    <col min="5894" max="5894" width="5.140625" style="79" customWidth="1"/>
    <col min="5895" max="5895" width="10.140625" style="79" customWidth="1"/>
    <col min="5896" max="5896" width="10.42578125" style="79" customWidth="1"/>
    <col min="5897" max="5897" width="2.7109375" style="79" customWidth="1"/>
    <col min="5898" max="5898" width="8" style="79" customWidth="1"/>
    <col min="5899" max="5899" width="5.7109375" style="79" customWidth="1"/>
    <col min="5900" max="5900" width="8" style="79" customWidth="1"/>
    <col min="5901" max="5902" width="9.28515625" style="79" customWidth="1"/>
    <col min="5903" max="5903" width="11.5703125" style="79" customWidth="1"/>
    <col min="5904" max="6144" width="6.85546875" style="79"/>
    <col min="6145" max="6145" width="3.7109375" style="79" customWidth="1"/>
    <col min="6146" max="6146" width="4.140625" style="79" customWidth="1"/>
    <col min="6147" max="6147" width="7.28515625" style="79" customWidth="1"/>
    <col min="6148" max="6149" width="3.28515625" style="79" customWidth="1"/>
    <col min="6150" max="6150" width="5.140625" style="79" customWidth="1"/>
    <col min="6151" max="6151" width="10.140625" style="79" customWidth="1"/>
    <col min="6152" max="6152" width="10.42578125" style="79" customWidth="1"/>
    <col min="6153" max="6153" width="2.7109375" style="79" customWidth="1"/>
    <col min="6154" max="6154" width="8" style="79" customWidth="1"/>
    <col min="6155" max="6155" width="5.7109375" style="79" customWidth="1"/>
    <col min="6156" max="6156" width="8" style="79" customWidth="1"/>
    <col min="6157" max="6158" width="9.28515625" style="79" customWidth="1"/>
    <col min="6159" max="6159" width="11.5703125" style="79" customWidth="1"/>
    <col min="6160" max="6400" width="6.85546875" style="79"/>
    <col min="6401" max="6401" width="3.7109375" style="79" customWidth="1"/>
    <col min="6402" max="6402" width="4.140625" style="79" customWidth="1"/>
    <col min="6403" max="6403" width="7.28515625" style="79" customWidth="1"/>
    <col min="6404" max="6405" width="3.28515625" style="79" customWidth="1"/>
    <col min="6406" max="6406" width="5.140625" style="79" customWidth="1"/>
    <col min="6407" max="6407" width="10.140625" style="79" customWidth="1"/>
    <col min="6408" max="6408" width="10.42578125" style="79" customWidth="1"/>
    <col min="6409" max="6409" width="2.7109375" style="79" customWidth="1"/>
    <col min="6410" max="6410" width="8" style="79" customWidth="1"/>
    <col min="6411" max="6411" width="5.7109375" style="79" customWidth="1"/>
    <col min="6412" max="6412" width="8" style="79" customWidth="1"/>
    <col min="6413" max="6414" width="9.28515625" style="79" customWidth="1"/>
    <col min="6415" max="6415" width="11.5703125" style="79" customWidth="1"/>
    <col min="6416" max="6656" width="6.85546875" style="79"/>
    <col min="6657" max="6657" width="3.7109375" style="79" customWidth="1"/>
    <col min="6658" max="6658" width="4.140625" style="79" customWidth="1"/>
    <col min="6659" max="6659" width="7.28515625" style="79" customWidth="1"/>
    <col min="6660" max="6661" width="3.28515625" style="79" customWidth="1"/>
    <col min="6662" max="6662" width="5.140625" style="79" customWidth="1"/>
    <col min="6663" max="6663" width="10.140625" style="79" customWidth="1"/>
    <col min="6664" max="6664" width="10.42578125" style="79" customWidth="1"/>
    <col min="6665" max="6665" width="2.7109375" style="79" customWidth="1"/>
    <col min="6666" max="6666" width="8" style="79" customWidth="1"/>
    <col min="6667" max="6667" width="5.7109375" style="79" customWidth="1"/>
    <col min="6668" max="6668" width="8" style="79" customWidth="1"/>
    <col min="6669" max="6670" width="9.28515625" style="79" customWidth="1"/>
    <col min="6671" max="6671" width="11.5703125" style="79" customWidth="1"/>
    <col min="6672" max="6912" width="6.85546875" style="79"/>
    <col min="6913" max="6913" width="3.7109375" style="79" customWidth="1"/>
    <col min="6914" max="6914" width="4.140625" style="79" customWidth="1"/>
    <col min="6915" max="6915" width="7.28515625" style="79" customWidth="1"/>
    <col min="6916" max="6917" width="3.28515625" style="79" customWidth="1"/>
    <col min="6918" max="6918" width="5.140625" style="79" customWidth="1"/>
    <col min="6919" max="6919" width="10.140625" style="79" customWidth="1"/>
    <col min="6920" max="6920" width="10.42578125" style="79" customWidth="1"/>
    <col min="6921" max="6921" width="2.7109375" style="79" customWidth="1"/>
    <col min="6922" max="6922" width="8" style="79" customWidth="1"/>
    <col min="6923" max="6923" width="5.7109375" style="79" customWidth="1"/>
    <col min="6924" max="6924" width="8" style="79" customWidth="1"/>
    <col min="6925" max="6926" width="9.28515625" style="79" customWidth="1"/>
    <col min="6927" max="6927" width="11.5703125" style="79" customWidth="1"/>
    <col min="6928" max="7168" width="6.85546875" style="79"/>
    <col min="7169" max="7169" width="3.7109375" style="79" customWidth="1"/>
    <col min="7170" max="7170" width="4.140625" style="79" customWidth="1"/>
    <col min="7171" max="7171" width="7.28515625" style="79" customWidth="1"/>
    <col min="7172" max="7173" width="3.28515625" style="79" customWidth="1"/>
    <col min="7174" max="7174" width="5.140625" style="79" customWidth="1"/>
    <col min="7175" max="7175" width="10.140625" style="79" customWidth="1"/>
    <col min="7176" max="7176" width="10.42578125" style="79" customWidth="1"/>
    <col min="7177" max="7177" width="2.7109375" style="79" customWidth="1"/>
    <col min="7178" max="7178" width="8" style="79" customWidth="1"/>
    <col min="7179" max="7179" width="5.7109375" style="79" customWidth="1"/>
    <col min="7180" max="7180" width="8" style="79" customWidth="1"/>
    <col min="7181" max="7182" width="9.28515625" style="79" customWidth="1"/>
    <col min="7183" max="7183" width="11.5703125" style="79" customWidth="1"/>
    <col min="7184" max="7424" width="6.85546875" style="79"/>
    <col min="7425" max="7425" width="3.7109375" style="79" customWidth="1"/>
    <col min="7426" max="7426" width="4.140625" style="79" customWidth="1"/>
    <col min="7427" max="7427" width="7.28515625" style="79" customWidth="1"/>
    <col min="7428" max="7429" width="3.28515625" style="79" customWidth="1"/>
    <col min="7430" max="7430" width="5.140625" style="79" customWidth="1"/>
    <col min="7431" max="7431" width="10.140625" style="79" customWidth="1"/>
    <col min="7432" max="7432" width="10.42578125" style="79" customWidth="1"/>
    <col min="7433" max="7433" width="2.7109375" style="79" customWidth="1"/>
    <col min="7434" max="7434" width="8" style="79" customWidth="1"/>
    <col min="7435" max="7435" width="5.7109375" style="79" customWidth="1"/>
    <col min="7436" max="7436" width="8" style="79" customWidth="1"/>
    <col min="7437" max="7438" width="9.28515625" style="79" customWidth="1"/>
    <col min="7439" max="7439" width="11.5703125" style="79" customWidth="1"/>
    <col min="7440" max="7680" width="6.85546875" style="79"/>
    <col min="7681" max="7681" width="3.7109375" style="79" customWidth="1"/>
    <col min="7682" max="7682" width="4.140625" style="79" customWidth="1"/>
    <col min="7683" max="7683" width="7.28515625" style="79" customWidth="1"/>
    <col min="7684" max="7685" width="3.28515625" style="79" customWidth="1"/>
    <col min="7686" max="7686" width="5.140625" style="79" customWidth="1"/>
    <col min="7687" max="7687" width="10.140625" style="79" customWidth="1"/>
    <col min="7688" max="7688" width="10.42578125" style="79" customWidth="1"/>
    <col min="7689" max="7689" width="2.7109375" style="79" customWidth="1"/>
    <col min="7690" max="7690" width="8" style="79" customWidth="1"/>
    <col min="7691" max="7691" width="5.7109375" style="79" customWidth="1"/>
    <col min="7692" max="7692" width="8" style="79" customWidth="1"/>
    <col min="7693" max="7694" width="9.28515625" style="79" customWidth="1"/>
    <col min="7695" max="7695" width="11.5703125" style="79" customWidth="1"/>
    <col min="7696" max="7936" width="6.85546875" style="79"/>
    <col min="7937" max="7937" width="3.7109375" style="79" customWidth="1"/>
    <col min="7938" max="7938" width="4.140625" style="79" customWidth="1"/>
    <col min="7939" max="7939" width="7.28515625" style="79" customWidth="1"/>
    <col min="7940" max="7941" width="3.28515625" style="79" customWidth="1"/>
    <col min="7942" max="7942" width="5.140625" style="79" customWidth="1"/>
    <col min="7943" max="7943" width="10.140625" style="79" customWidth="1"/>
    <col min="7944" max="7944" width="10.42578125" style="79" customWidth="1"/>
    <col min="7945" max="7945" width="2.7109375" style="79" customWidth="1"/>
    <col min="7946" max="7946" width="8" style="79" customWidth="1"/>
    <col min="7947" max="7947" width="5.7109375" style="79" customWidth="1"/>
    <col min="7948" max="7948" width="8" style="79" customWidth="1"/>
    <col min="7949" max="7950" width="9.28515625" style="79" customWidth="1"/>
    <col min="7951" max="7951" width="11.5703125" style="79" customWidth="1"/>
    <col min="7952" max="8192" width="6.85546875" style="79"/>
    <col min="8193" max="8193" width="3.7109375" style="79" customWidth="1"/>
    <col min="8194" max="8194" width="4.140625" style="79" customWidth="1"/>
    <col min="8195" max="8195" width="7.28515625" style="79" customWidth="1"/>
    <col min="8196" max="8197" width="3.28515625" style="79" customWidth="1"/>
    <col min="8198" max="8198" width="5.140625" style="79" customWidth="1"/>
    <col min="8199" max="8199" width="10.140625" style="79" customWidth="1"/>
    <col min="8200" max="8200" width="10.42578125" style="79" customWidth="1"/>
    <col min="8201" max="8201" width="2.7109375" style="79" customWidth="1"/>
    <col min="8202" max="8202" width="8" style="79" customWidth="1"/>
    <col min="8203" max="8203" width="5.7109375" style="79" customWidth="1"/>
    <col min="8204" max="8204" width="8" style="79" customWidth="1"/>
    <col min="8205" max="8206" width="9.28515625" style="79" customWidth="1"/>
    <col min="8207" max="8207" width="11.5703125" style="79" customWidth="1"/>
    <col min="8208" max="8448" width="6.85546875" style="79"/>
    <col min="8449" max="8449" width="3.7109375" style="79" customWidth="1"/>
    <col min="8450" max="8450" width="4.140625" style="79" customWidth="1"/>
    <col min="8451" max="8451" width="7.28515625" style="79" customWidth="1"/>
    <col min="8452" max="8453" width="3.28515625" style="79" customWidth="1"/>
    <col min="8454" max="8454" width="5.140625" style="79" customWidth="1"/>
    <col min="8455" max="8455" width="10.140625" style="79" customWidth="1"/>
    <col min="8456" max="8456" width="10.42578125" style="79" customWidth="1"/>
    <col min="8457" max="8457" width="2.7109375" style="79" customWidth="1"/>
    <col min="8458" max="8458" width="8" style="79" customWidth="1"/>
    <col min="8459" max="8459" width="5.7109375" style="79" customWidth="1"/>
    <col min="8460" max="8460" width="8" style="79" customWidth="1"/>
    <col min="8461" max="8462" width="9.28515625" style="79" customWidth="1"/>
    <col min="8463" max="8463" width="11.5703125" style="79" customWidth="1"/>
    <col min="8464" max="8704" width="6.85546875" style="79"/>
    <col min="8705" max="8705" width="3.7109375" style="79" customWidth="1"/>
    <col min="8706" max="8706" width="4.140625" style="79" customWidth="1"/>
    <col min="8707" max="8707" width="7.28515625" style="79" customWidth="1"/>
    <col min="8708" max="8709" width="3.28515625" style="79" customWidth="1"/>
    <col min="8710" max="8710" width="5.140625" style="79" customWidth="1"/>
    <col min="8711" max="8711" width="10.140625" style="79" customWidth="1"/>
    <col min="8712" max="8712" width="10.42578125" style="79" customWidth="1"/>
    <col min="8713" max="8713" width="2.7109375" style="79" customWidth="1"/>
    <col min="8714" max="8714" width="8" style="79" customWidth="1"/>
    <col min="8715" max="8715" width="5.7109375" style="79" customWidth="1"/>
    <col min="8716" max="8716" width="8" style="79" customWidth="1"/>
    <col min="8717" max="8718" width="9.28515625" style="79" customWidth="1"/>
    <col min="8719" max="8719" width="11.5703125" style="79" customWidth="1"/>
    <col min="8720" max="8960" width="6.85546875" style="79"/>
    <col min="8961" max="8961" width="3.7109375" style="79" customWidth="1"/>
    <col min="8962" max="8962" width="4.140625" style="79" customWidth="1"/>
    <col min="8963" max="8963" width="7.28515625" style="79" customWidth="1"/>
    <col min="8964" max="8965" width="3.28515625" style="79" customWidth="1"/>
    <col min="8966" max="8966" width="5.140625" style="79" customWidth="1"/>
    <col min="8967" max="8967" width="10.140625" style="79" customWidth="1"/>
    <col min="8968" max="8968" width="10.42578125" style="79" customWidth="1"/>
    <col min="8969" max="8969" width="2.7109375" style="79" customWidth="1"/>
    <col min="8970" max="8970" width="8" style="79" customWidth="1"/>
    <col min="8971" max="8971" width="5.7109375" style="79" customWidth="1"/>
    <col min="8972" max="8972" width="8" style="79" customWidth="1"/>
    <col min="8973" max="8974" width="9.28515625" style="79" customWidth="1"/>
    <col min="8975" max="8975" width="11.5703125" style="79" customWidth="1"/>
    <col min="8976" max="9216" width="6.85546875" style="79"/>
    <col min="9217" max="9217" width="3.7109375" style="79" customWidth="1"/>
    <col min="9218" max="9218" width="4.140625" style="79" customWidth="1"/>
    <col min="9219" max="9219" width="7.28515625" style="79" customWidth="1"/>
    <col min="9220" max="9221" width="3.28515625" style="79" customWidth="1"/>
    <col min="9222" max="9222" width="5.140625" style="79" customWidth="1"/>
    <col min="9223" max="9223" width="10.140625" style="79" customWidth="1"/>
    <col min="9224" max="9224" width="10.42578125" style="79" customWidth="1"/>
    <col min="9225" max="9225" width="2.7109375" style="79" customWidth="1"/>
    <col min="9226" max="9226" width="8" style="79" customWidth="1"/>
    <col min="9227" max="9227" width="5.7109375" style="79" customWidth="1"/>
    <col min="9228" max="9228" width="8" style="79" customWidth="1"/>
    <col min="9229" max="9230" width="9.28515625" style="79" customWidth="1"/>
    <col min="9231" max="9231" width="11.5703125" style="79" customWidth="1"/>
    <col min="9232" max="9472" width="6.85546875" style="79"/>
    <col min="9473" max="9473" width="3.7109375" style="79" customWidth="1"/>
    <col min="9474" max="9474" width="4.140625" style="79" customWidth="1"/>
    <col min="9475" max="9475" width="7.28515625" style="79" customWidth="1"/>
    <col min="9476" max="9477" width="3.28515625" style="79" customWidth="1"/>
    <col min="9478" max="9478" width="5.140625" style="79" customWidth="1"/>
    <col min="9479" max="9479" width="10.140625" style="79" customWidth="1"/>
    <col min="9480" max="9480" width="10.42578125" style="79" customWidth="1"/>
    <col min="9481" max="9481" width="2.7109375" style="79" customWidth="1"/>
    <col min="9482" max="9482" width="8" style="79" customWidth="1"/>
    <col min="9483" max="9483" width="5.7109375" style="79" customWidth="1"/>
    <col min="9484" max="9484" width="8" style="79" customWidth="1"/>
    <col min="9485" max="9486" width="9.28515625" style="79" customWidth="1"/>
    <col min="9487" max="9487" width="11.5703125" style="79" customWidth="1"/>
    <col min="9488" max="9728" width="6.85546875" style="79"/>
    <col min="9729" max="9729" width="3.7109375" style="79" customWidth="1"/>
    <col min="9730" max="9730" width="4.140625" style="79" customWidth="1"/>
    <col min="9731" max="9731" width="7.28515625" style="79" customWidth="1"/>
    <col min="9732" max="9733" width="3.28515625" style="79" customWidth="1"/>
    <col min="9734" max="9734" width="5.140625" style="79" customWidth="1"/>
    <col min="9735" max="9735" width="10.140625" style="79" customWidth="1"/>
    <col min="9736" max="9736" width="10.42578125" style="79" customWidth="1"/>
    <col min="9737" max="9737" width="2.7109375" style="79" customWidth="1"/>
    <col min="9738" max="9738" width="8" style="79" customWidth="1"/>
    <col min="9739" max="9739" width="5.7109375" style="79" customWidth="1"/>
    <col min="9740" max="9740" width="8" style="79" customWidth="1"/>
    <col min="9741" max="9742" width="9.28515625" style="79" customWidth="1"/>
    <col min="9743" max="9743" width="11.5703125" style="79" customWidth="1"/>
    <col min="9744" max="9984" width="6.85546875" style="79"/>
    <col min="9985" max="9985" width="3.7109375" style="79" customWidth="1"/>
    <col min="9986" max="9986" width="4.140625" style="79" customWidth="1"/>
    <col min="9987" max="9987" width="7.28515625" style="79" customWidth="1"/>
    <col min="9988" max="9989" width="3.28515625" style="79" customWidth="1"/>
    <col min="9990" max="9990" width="5.140625" style="79" customWidth="1"/>
    <col min="9991" max="9991" width="10.140625" style="79" customWidth="1"/>
    <col min="9992" max="9992" width="10.42578125" style="79" customWidth="1"/>
    <col min="9993" max="9993" width="2.7109375" style="79" customWidth="1"/>
    <col min="9994" max="9994" width="8" style="79" customWidth="1"/>
    <col min="9995" max="9995" width="5.7109375" style="79" customWidth="1"/>
    <col min="9996" max="9996" width="8" style="79" customWidth="1"/>
    <col min="9997" max="9998" width="9.28515625" style="79" customWidth="1"/>
    <col min="9999" max="9999" width="11.5703125" style="79" customWidth="1"/>
    <col min="10000" max="10240" width="6.85546875" style="79"/>
    <col min="10241" max="10241" width="3.7109375" style="79" customWidth="1"/>
    <col min="10242" max="10242" width="4.140625" style="79" customWidth="1"/>
    <col min="10243" max="10243" width="7.28515625" style="79" customWidth="1"/>
    <col min="10244" max="10245" width="3.28515625" style="79" customWidth="1"/>
    <col min="10246" max="10246" width="5.140625" style="79" customWidth="1"/>
    <col min="10247" max="10247" width="10.140625" style="79" customWidth="1"/>
    <col min="10248" max="10248" width="10.42578125" style="79" customWidth="1"/>
    <col min="10249" max="10249" width="2.7109375" style="79" customWidth="1"/>
    <col min="10250" max="10250" width="8" style="79" customWidth="1"/>
    <col min="10251" max="10251" width="5.7109375" style="79" customWidth="1"/>
    <col min="10252" max="10252" width="8" style="79" customWidth="1"/>
    <col min="10253" max="10254" width="9.28515625" style="79" customWidth="1"/>
    <col min="10255" max="10255" width="11.5703125" style="79" customWidth="1"/>
    <col min="10256" max="10496" width="6.85546875" style="79"/>
    <col min="10497" max="10497" width="3.7109375" style="79" customWidth="1"/>
    <col min="10498" max="10498" width="4.140625" style="79" customWidth="1"/>
    <col min="10499" max="10499" width="7.28515625" style="79" customWidth="1"/>
    <col min="10500" max="10501" width="3.28515625" style="79" customWidth="1"/>
    <col min="10502" max="10502" width="5.140625" style="79" customWidth="1"/>
    <col min="10503" max="10503" width="10.140625" style="79" customWidth="1"/>
    <col min="10504" max="10504" width="10.42578125" style="79" customWidth="1"/>
    <col min="10505" max="10505" width="2.7109375" style="79" customWidth="1"/>
    <col min="10506" max="10506" width="8" style="79" customWidth="1"/>
    <col min="10507" max="10507" width="5.7109375" style="79" customWidth="1"/>
    <col min="10508" max="10508" width="8" style="79" customWidth="1"/>
    <col min="10509" max="10510" width="9.28515625" style="79" customWidth="1"/>
    <col min="10511" max="10511" width="11.5703125" style="79" customWidth="1"/>
    <col min="10512" max="10752" width="6.85546875" style="79"/>
    <col min="10753" max="10753" width="3.7109375" style="79" customWidth="1"/>
    <col min="10754" max="10754" width="4.140625" style="79" customWidth="1"/>
    <col min="10755" max="10755" width="7.28515625" style="79" customWidth="1"/>
    <col min="10756" max="10757" width="3.28515625" style="79" customWidth="1"/>
    <col min="10758" max="10758" width="5.140625" style="79" customWidth="1"/>
    <col min="10759" max="10759" width="10.140625" style="79" customWidth="1"/>
    <col min="10760" max="10760" width="10.42578125" style="79" customWidth="1"/>
    <col min="10761" max="10761" width="2.7109375" style="79" customWidth="1"/>
    <col min="10762" max="10762" width="8" style="79" customWidth="1"/>
    <col min="10763" max="10763" width="5.7109375" style="79" customWidth="1"/>
    <col min="10764" max="10764" width="8" style="79" customWidth="1"/>
    <col min="10765" max="10766" width="9.28515625" style="79" customWidth="1"/>
    <col min="10767" max="10767" width="11.5703125" style="79" customWidth="1"/>
    <col min="10768" max="11008" width="6.85546875" style="79"/>
    <col min="11009" max="11009" width="3.7109375" style="79" customWidth="1"/>
    <col min="11010" max="11010" width="4.140625" style="79" customWidth="1"/>
    <col min="11011" max="11011" width="7.28515625" style="79" customWidth="1"/>
    <col min="11012" max="11013" width="3.28515625" style="79" customWidth="1"/>
    <col min="11014" max="11014" width="5.140625" style="79" customWidth="1"/>
    <col min="11015" max="11015" width="10.140625" style="79" customWidth="1"/>
    <col min="11016" max="11016" width="10.42578125" style="79" customWidth="1"/>
    <col min="11017" max="11017" width="2.7109375" style="79" customWidth="1"/>
    <col min="11018" max="11018" width="8" style="79" customWidth="1"/>
    <col min="11019" max="11019" width="5.7109375" style="79" customWidth="1"/>
    <col min="11020" max="11020" width="8" style="79" customWidth="1"/>
    <col min="11021" max="11022" width="9.28515625" style="79" customWidth="1"/>
    <col min="11023" max="11023" width="11.5703125" style="79" customWidth="1"/>
    <col min="11024" max="11264" width="6.85546875" style="79"/>
    <col min="11265" max="11265" width="3.7109375" style="79" customWidth="1"/>
    <col min="11266" max="11266" width="4.140625" style="79" customWidth="1"/>
    <col min="11267" max="11267" width="7.28515625" style="79" customWidth="1"/>
    <col min="11268" max="11269" width="3.28515625" style="79" customWidth="1"/>
    <col min="11270" max="11270" width="5.140625" style="79" customWidth="1"/>
    <col min="11271" max="11271" width="10.140625" style="79" customWidth="1"/>
    <col min="11272" max="11272" width="10.42578125" style="79" customWidth="1"/>
    <col min="11273" max="11273" width="2.7109375" style="79" customWidth="1"/>
    <col min="11274" max="11274" width="8" style="79" customWidth="1"/>
    <col min="11275" max="11275" width="5.7109375" style="79" customWidth="1"/>
    <col min="11276" max="11276" width="8" style="79" customWidth="1"/>
    <col min="11277" max="11278" width="9.28515625" style="79" customWidth="1"/>
    <col min="11279" max="11279" width="11.5703125" style="79" customWidth="1"/>
    <col min="11280" max="11520" width="6.85546875" style="79"/>
    <col min="11521" max="11521" width="3.7109375" style="79" customWidth="1"/>
    <col min="11522" max="11522" width="4.140625" style="79" customWidth="1"/>
    <col min="11523" max="11523" width="7.28515625" style="79" customWidth="1"/>
    <col min="11524" max="11525" width="3.28515625" style="79" customWidth="1"/>
    <col min="11526" max="11526" width="5.140625" style="79" customWidth="1"/>
    <col min="11527" max="11527" width="10.140625" style="79" customWidth="1"/>
    <col min="11528" max="11528" width="10.42578125" style="79" customWidth="1"/>
    <col min="11529" max="11529" width="2.7109375" style="79" customWidth="1"/>
    <col min="11530" max="11530" width="8" style="79" customWidth="1"/>
    <col min="11531" max="11531" width="5.7109375" style="79" customWidth="1"/>
    <col min="11532" max="11532" width="8" style="79" customWidth="1"/>
    <col min="11533" max="11534" width="9.28515625" style="79" customWidth="1"/>
    <col min="11535" max="11535" width="11.5703125" style="79" customWidth="1"/>
    <col min="11536" max="11776" width="6.85546875" style="79"/>
    <col min="11777" max="11777" width="3.7109375" style="79" customWidth="1"/>
    <col min="11778" max="11778" width="4.140625" style="79" customWidth="1"/>
    <col min="11779" max="11779" width="7.28515625" style="79" customWidth="1"/>
    <col min="11780" max="11781" width="3.28515625" style="79" customWidth="1"/>
    <col min="11782" max="11782" width="5.140625" style="79" customWidth="1"/>
    <col min="11783" max="11783" width="10.140625" style="79" customWidth="1"/>
    <col min="11784" max="11784" width="10.42578125" style="79" customWidth="1"/>
    <col min="11785" max="11785" width="2.7109375" style="79" customWidth="1"/>
    <col min="11786" max="11786" width="8" style="79" customWidth="1"/>
    <col min="11787" max="11787" width="5.7109375" style="79" customWidth="1"/>
    <col min="11788" max="11788" width="8" style="79" customWidth="1"/>
    <col min="11789" max="11790" width="9.28515625" style="79" customWidth="1"/>
    <col min="11791" max="11791" width="11.5703125" style="79" customWidth="1"/>
    <col min="11792" max="12032" width="6.85546875" style="79"/>
    <col min="12033" max="12033" width="3.7109375" style="79" customWidth="1"/>
    <col min="12034" max="12034" width="4.140625" style="79" customWidth="1"/>
    <col min="12035" max="12035" width="7.28515625" style="79" customWidth="1"/>
    <col min="12036" max="12037" width="3.28515625" style="79" customWidth="1"/>
    <col min="12038" max="12038" width="5.140625" style="79" customWidth="1"/>
    <col min="12039" max="12039" width="10.140625" style="79" customWidth="1"/>
    <col min="12040" max="12040" width="10.42578125" style="79" customWidth="1"/>
    <col min="12041" max="12041" width="2.7109375" style="79" customWidth="1"/>
    <col min="12042" max="12042" width="8" style="79" customWidth="1"/>
    <col min="12043" max="12043" width="5.7109375" style="79" customWidth="1"/>
    <col min="12044" max="12044" width="8" style="79" customWidth="1"/>
    <col min="12045" max="12046" width="9.28515625" style="79" customWidth="1"/>
    <col min="12047" max="12047" width="11.5703125" style="79" customWidth="1"/>
    <col min="12048" max="12288" width="6.85546875" style="79"/>
    <col min="12289" max="12289" width="3.7109375" style="79" customWidth="1"/>
    <col min="12290" max="12290" width="4.140625" style="79" customWidth="1"/>
    <col min="12291" max="12291" width="7.28515625" style="79" customWidth="1"/>
    <col min="12292" max="12293" width="3.28515625" style="79" customWidth="1"/>
    <col min="12294" max="12294" width="5.140625" style="79" customWidth="1"/>
    <col min="12295" max="12295" width="10.140625" style="79" customWidth="1"/>
    <col min="12296" max="12296" width="10.42578125" style="79" customWidth="1"/>
    <col min="12297" max="12297" width="2.7109375" style="79" customWidth="1"/>
    <col min="12298" max="12298" width="8" style="79" customWidth="1"/>
    <col min="12299" max="12299" width="5.7109375" style="79" customWidth="1"/>
    <col min="12300" max="12300" width="8" style="79" customWidth="1"/>
    <col min="12301" max="12302" width="9.28515625" style="79" customWidth="1"/>
    <col min="12303" max="12303" width="11.5703125" style="79" customWidth="1"/>
    <col min="12304" max="12544" width="6.85546875" style="79"/>
    <col min="12545" max="12545" width="3.7109375" style="79" customWidth="1"/>
    <col min="12546" max="12546" width="4.140625" style="79" customWidth="1"/>
    <col min="12547" max="12547" width="7.28515625" style="79" customWidth="1"/>
    <col min="12548" max="12549" width="3.28515625" style="79" customWidth="1"/>
    <col min="12550" max="12550" width="5.140625" style="79" customWidth="1"/>
    <col min="12551" max="12551" width="10.140625" style="79" customWidth="1"/>
    <col min="12552" max="12552" width="10.42578125" style="79" customWidth="1"/>
    <col min="12553" max="12553" width="2.7109375" style="79" customWidth="1"/>
    <col min="12554" max="12554" width="8" style="79" customWidth="1"/>
    <col min="12555" max="12555" width="5.7109375" style="79" customWidth="1"/>
    <col min="12556" max="12556" width="8" style="79" customWidth="1"/>
    <col min="12557" max="12558" width="9.28515625" style="79" customWidth="1"/>
    <col min="12559" max="12559" width="11.5703125" style="79" customWidth="1"/>
    <col min="12560" max="12800" width="6.85546875" style="79"/>
    <col min="12801" max="12801" width="3.7109375" style="79" customWidth="1"/>
    <col min="12802" max="12802" width="4.140625" style="79" customWidth="1"/>
    <col min="12803" max="12803" width="7.28515625" style="79" customWidth="1"/>
    <col min="12804" max="12805" width="3.28515625" style="79" customWidth="1"/>
    <col min="12806" max="12806" width="5.140625" style="79" customWidth="1"/>
    <col min="12807" max="12807" width="10.140625" style="79" customWidth="1"/>
    <col min="12808" max="12808" width="10.42578125" style="79" customWidth="1"/>
    <col min="12809" max="12809" width="2.7109375" style="79" customWidth="1"/>
    <col min="12810" max="12810" width="8" style="79" customWidth="1"/>
    <col min="12811" max="12811" width="5.7109375" style="79" customWidth="1"/>
    <col min="12812" max="12812" width="8" style="79" customWidth="1"/>
    <col min="12813" max="12814" width="9.28515625" style="79" customWidth="1"/>
    <col min="12815" max="12815" width="11.5703125" style="79" customWidth="1"/>
    <col min="12816" max="13056" width="6.85546875" style="79"/>
    <col min="13057" max="13057" width="3.7109375" style="79" customWidth="1"/>
    <col min="13058" max="13058" width="4.140625" style="79" customWidth="1"/>
    <col min="13059" max="13059" width="7.28515625" style="79" customWidth="1"/>
    <col min="13060" max="13061" width="3.28515625" style="79" customWidth="1"/>
    <col min="13062" max="13062" width="5.140625" style="79" customWidth="1"/>
    <col min="13063" max="13063" width="10.140625" style="79" customWidth="1"/>
    <col min="13064" max="13064" width="10.42578125" style="79" customWidth="1"/>
    <col min="13065" max="13065" width="2.7109375" style="79" customWidth="1"/>
    <col min="13066" max="13066" width="8" style="79" customWidth="1"/>
    <col min="13067" max="13067" width="5.7109375" style="79" customWidth="1"/>
    <col min="13068" max="13068" width="8" style="79" customWidth="1"/>
    <col min="13069" max="13070" width="9.28515625" style="79" customWidth="1"/>
    <col min="13071" max="13071" width="11.5703125" style="79" customWidth="1"/>
    <col min="13072" max="13312" width="6.85546875" style="79"/>
    <col min="13313" max="13313" width="3.7109375" style="79" customWidth="1"/>
    <col min="13314" max="13314" width="4.140625" style="79" customWidth="1"/>
    <col min="13315" max="13315" width="7.28515625" style="79" customWidth="1"/>
    <col min="13316" max="13317" width="3.28515625" style="79" customWidth="1"/>
    <col min="13318" max="13318" width="5.140625" style="79" customWidth="1"/>
    <col min="13319" max="13319" width="10.140625" style="79" customWidth="1"/>
    <col min="13320" max="13320" width="10.42578125" style="79" customWidth="1"/>
    <col min="13321" max="13321" width="2.7109375" style="79" customWidth="1"/>
    <col min="13322" max="13322" width="8" style="79" customWidth="1"/>
    <col min="13323" max="13323" width="5.7109375" style="79" customWidth="1"/>
    <col min="13324" max="13324" width="8" style="79" customWidth="1"/>
    <col min="13325" max="13326" width="9.28515625" style="79" customWidth="1"/>
    <col min="13327" max="13327" width="11.5703125" style="79" customWidth="1"/>
    <col min="13328" max="13568" width="6.85546875" style="79"/>
    <col min="13569" max="13569" width="3.7109375" style="79" customWidth="1"/>
    <col min="13570" max="13570" width="4.140625" style="79" customWidth="1"/>
    <col min="13571" max="13571" width="7.28515625" style="79" customWidth="1"/>
    <col min="13572" max="13573" width="3.28515625" style="79" customWidth="1"/>
    <col min="13574" max="13574" width="5.140625" style="79" customWidth="1"/>
    <col min="13575" max="13575" width="10.140625" style="79" customWidth="1"/>
    <col min="13576" max="13576" width="10.42578125" style="79" customWidth="1"/>
    <col min="13577" max="13577" width="2.7109375" style="79" customWidth="1"/>
    <col min="13578" max="13578" width="8" style="79" customWidth="1"/>
    <col min="13579" max="13579" width="5.7109375" style="79" customWidth="1"/>
    <col min="13580" max="13580" width="8" style="79" customWidth="1"/>
    <col min="13581" max="13582" width="9.28515625" style="79" customWidth="1"/>
    <col min="13583" max="13583" width="11.5703125" style="79" customWidth="1"/>
    <col min="13584" max="13824" width="6.85546875" style="79"/>
    <col min="13825" max="13825" width="3.7109375" style="79" customWidth="1"/>
    <col min="13826" max="13826" width="4.140625" style="79" customWidth="1"/>
    <col min="13827" max="13827" width="7.28515625" style="79" customWidth="1"/>
    <col min="13828" max="13829" width="3.28515625" style="79" customWidth="1"/>
    <col min="13830" max="13830" width="5.140625" style="79" customWidth="1"/>
    <col min="13831" max="13831" width="10.140625" style="79" customWidth="1"/>
    <col min="13832" max="13832" width="10.42578125" style="79" customWidth="1"/>
    <col min="13833" max="13833" width="2.7109375" style="79" customWidth="1"/>
    <col min="13834" max="13834" width="8" style="79" customWidth="1"/>
    <col min="13835" max="13835" width="5.7109375" style="79" customWidth="1"/>
    <col min="13836" max="13836" width="8" style="79" customWidth="1"/>
    <col min="13837" max="13838" width="9.28515625" style="79" customWidth="1"/>
    <col min="13839" max="13839" width="11.5703125" style="79" customWidth="1"/>
    <col min="13840" max="14080" width="6.85546875" style="79"/>
    <col min="14081" max="14081" width="3.7109375" style="79" customWidth="1"/>
    <col min="14082" max="14082" width="4.140625" style="79" customWidth="1"/>
    <col min="14083" max="14083" width="7.28515625" style="79" customWidth="1"/>
    <col min="14084" max="14085" width="3.28515625" style="79" customWidth="1"/>
    <col min="14086" max="14086" width="5.140625" style="79" customWidth="1"/>
    <col min="14087" max="14087" width="10.140625" style="79" customWidth="1"/>
    <col min="14088" max="14088" width="10.42578125" style="79" customWidth="1"/>
    <col min="14089" max="14089" width="2.7109375" style="79" customWidth="1"/>
    <col min="14090" max="14090" width="8" style="79" customWidth="1"/>
    <col min="14091" max="14091" width="5.7109375" style="79" customWidth="1"/>
    <col min="14092" max="14092" width="8" style="79" customWidth="1"/>
    <col min="14093" max="14094" width="9.28515625" style="79" customWidth="1"/>
    <col min="14095" max="14095" width="11.5703125" style="79" customWidth="1"/>
    <col min="14096" max="14336" width="6.85546875" style="79"/>
    <col min="14337" max="14337" width="3.7109375" style="79" customWidth="1"/>
    <col min="14338" max="14338" width="4.140625" style="79" customWidth="1"/>
    <col min="14339" max="14339" width="7.28515625" style="79" customWidth="1"/>
    <col min="14340" max="14341" width="3.28515625" style="79" customWidth="1"/>
    <col min="14342" max="14342" width="5.140625" style="79" customWidth="1"/>
    <col min="14343" max="14343" width="10.140625" style="79" customWidth="1"/>
    <col min="14344" max="14344" width="10.42578125" style="79" customWidth="1"/>
    <col min="14345" max="14345" width="2.7109375" style="79" customWidth="1"/>
    <col min="14346" max="14346" width="8" style="79" customWidth="1"/>
    <col min="14347" max="14347" width="5.7109375" style="79" customWidth="1"/>
    <col min="14348" max="14348" width="8" style="79" customWidth="1"/>
    <col min="14349" max="14350" width="9.28515625" style="79" customWidth="1"/>
    <col min="14351" max="14351" width="11.5703125" style="79" customWidth="1"/>
    <col min="14352" max="14592" width="6.85546875" style="79"/>
    <col min="14593" max="14593" width="3.7109375" style="79" customWidth="1"/>
    <col min="14594" max="14594" width="4.140625" style="79" customWidth="1"/>
    <col min="14595" max="14595" width="7.28515625" style="79" customWidth="1"/>
    <col min="14596" max="14597" width="3.28515625" style="79" customWidth="1"/>
    <col min="14598" max="14598" width="5.140625" style="79" customWidth="1"/>
    <col min="14599" max="14599" width="10.140625" style="79" customWidth="1"/>
    <col min="14600" max="14600" width="10.42578125" style="79" customWidth="1"/>
    <col min="14601" max="14601" width="2.7109375" style="79" customWidth="1"/>
    <col min="14602" max="14602" width="8" style="79" customWidth="1"/>
    <col min="14603" max="14603" width="5.7109375" style="79" customWidth="1"/>
    <col min="14604" max="14604" width="8" style="79" customWidth="1"/>
    <col min="14605" max="14606" width="9.28515625" style="79" customWidth="1"/>
    <col min="14607" max="14607" width="11.5703125" style="79" customWidth="1"/>
    <col min="14608" max="14848" width="6.85546875" style="79"/>
    <col min="14849" max="14849" width="3.7109375" style="79" customWidth="1"/>
    <col min="14850" max="14850" width="4.140625" style="79" customWidth="1"/>
    <col min="14851" max="14851" width="7.28515625" style="79" customWidth="1"/>
    <col min="14852" max="14853" width="3.28515625" style="79" customWidth="1"/>
    <col min="14854" max="14854" width="5.140625" style="79" customWidth="1"/>
    <col min="14855" max="14855" width="10.140625" style="79" customWidth="1"/>
    <col min="14856" max="14856" width="10.42578125" style="79" customWidth="1"/>
    <col min="14857" max="14857" width="2.7109375" style="79" customWidth="1"/>
    <col min="14858" max="14858" width="8" style="79" customWidth="1"/>
    <col min="14859" max="14859" width="5.7109375" style="79" customWidth="1"/>
    <col min="14860" max="14860" width="8" style="79" customWidth="1"/>
    <col min="14861" max="14862" width="9.28515625" style="79" customWidth="1"/>
    <col min="14863" max="14863" width="11.5703125" style="79" customWidth="1"/>
    <col min="14864" max="15104" width="6.85546875" style="79"/>
    <col min="15105" max="15105" width="3.7109375" style="79" customWidth="1"/>
    <col min="15106" max="15106" width="4.140625" style="79" customWidth="1"/>
    <col min="15107" max="15107" width="7.28515625" style="79" customWidth="1"/>
    <col min="15108" max="15109" width="3.28515625" style="79" customWidth="1"/>
    <col min="15110" max="15110" width="5.140625" style="79" customWidth="1"/>
    <col min="15111" max="15111" width="10.140625" style="79" customWidth="1"/>
    <col min="15112" max="15112" width="10.42578125" style="79" customWidth="1"/>
    <col min="15113" max="15113" width="2.7109375" style="79" customWidth="1"/>
    <col min="15114" max="15114" width="8" style="79" customWidth="1"/>
    <col min="15115" max="15115" width="5.7109375" style="79" customWidth="1"/>
    <col min="15116" max="15116" width="8" style="79" customWidth="1"/>
    <col min="15117" max="15118" width="9.28515625" style="79" customWidth="1"/>
    <col min="15119" max="15119" width="11.5703125" style="79" customWidth="1"/>
    <col min="15120" max="15360" width="6.85546875" style="79"/>
    <col min="15361" max="15361" width="3.7109375" style="79" customWidth="1"/>
    <col min="15362" max="15362" width="4.140625" style="79" customWidth="1"/>
    <col min="15363" max="15363" width="7.28515625" style="79" customWidth="1"/>
    <col min="15364" max="15365" width="3.28515625" style="79" customWidth="1"/>
    <col min="15366" max="15366" width="5.140625" style="79" customWidth="1"/>
    <col min="15367" max="15367" width="10.140625" style="79" customWidth="1"/>
    <col min="15368" max="15368" width="10.42578125" style="79" customWidth="1"/>
    <col min="15369" max="15369" width="2.7109375" style="79" customWidth="1"/>
    <col min="15370" max="15370" width="8" style="79" customWidth="1"/>
    <col min="15371" max="15371" width="5.7109375" style="79" customWidth="1"/>
    <col min="15372" max="15372" width="8" style="79" customWidth="1"/>
    <col min="15373" max="15374" width="9.28515625" style="79" customWidth="1"/>
    <col min="15375" max="15375" width="11.5703125" style="79" customWidth="1"/>
    <col min="15376" max="15616" width="6.85546875" style="79"/>
    <col min="15617" max="15617" width="3.7109375" style="79" customWidth="1"/>
    <col min="15618" max="15618" width="4.140625" style="79" customWidth="1"/>
    <col min="15619" max="15619" width="7.28515625" style="79" customWidth="1"/>
    <col min="15620" max="15621" width="3.28515625" style="79" customWidth="1"/>
    <col min="15622" max="15622" width="5.140625" style="79" customWidth="1"/>
    <col min="15623" max="15623" width="10.140625" style="79" customWidth="1"/>
    <col min="15624" max="15624" width="10.42578125" style="79" customWidth="1"/>
    <col min="15625" max="15625" width="2.7109375" style="79" customWidth="1"/>
    <col min="15626" max="15626" width="8" style="79" customWidth="1"/>
    <col min="15627" max="15627" width="5.7109375" style="79" customWidth="1"/>
    <col min="15628" max="15628" width="8" style="79" customWidth="1"/>
    <col min="15629" max="15630" width="9.28515625" style="79" customWidth="1"/>
    <col min="15631" max="15631" width="11.5703125" style="79" customWidth="1"/>
    <col min="15632" max="15872" width="6.85546875" style="79"/>
    <col min="15873" max="15873" width="3.7109375" style="79" customWidth="1"/>
    <col min="15874" max="15874" width="4.140625" style="79" customWidth="1"/>
    <col min="15875" max="15875" width="7.28515625" style="79" customWidth="1"/>
    <col min="15876" max="15877" width="3.28515625" style="79" customWidth="1"/>
    <col min="15878" max="15878" width="5.140625" style="79" customWidth="1"/>
    <col min="15879" max="15879" width="10.140625" style="79" customWidth="1"/>
    <col min="15880" max="15880" width="10.42578125" style="79" customWidth="1"/>
    <col min="15881" max="15881" width="2.7109375" style="79" customWidth="1"/>
    <col min="15882" max="15882" width="8" style="79" customWidth="1"/>
    <col min="15883" max="15883" width="5.7109375" style="79" customWidth="1"/>
    <col min="15884" max="15884" width="8" style="79" customWidth="1"/>
    <col min="15885" max="15886" width="9.28515625" style="79" customWidth="1"/>
    <col min="15887" max="15887" width="11.5703125" style="79" customWidth="1"/>
    <col min="15888" max="16128" width="6.85546875" style="79"/>
    <col min="16129" max="16129" width="3.7109375" style="79" customWidth="1"/>
    <col min="16130" max="16130" width="4.140625" style="79" customWidth="1"/>
    <col min="16131" max="16131" width="7.28515625" style="79" customWidth="1"/>
    <col min="16132" max="16133" width="3.28515625" style="79" customWidth="1"/>
    <col min="16134" max="16134" width="5.140625" style="79" customWidth="1"/>
    <col min="16135" max="16135" width="10.140625" style="79" customWidth="1"/>
    <col min="16136" max="16136" width="10.42578125" style="79" customWidth="1"/>
    <col min="16137" max="16137" width="2.7109375" style="79" customWidth="1"/>
    <col min="16138" max="16138" width="8" style="79" customWidth="1"/>
    <col min="16139" max="16139" width="5.7109375" style="79" customWidth="1"/>
    <col min="16140" max="16140" width="8" style="79" customWidth="1"/>
    <col min="16141" max="16142" width="9.28515625" style="79" customWidth="1"/>
    <col min="16143" max="16143" width="11.5703125" style="79" customWidth="1"/>
    <col min="16144" max="16384" width="6.85546875" style="79"/>
  </cols>
  <sheetData>
    <row r="1" spans="1:15" ht="11.25" customHeight="1" x14ac:dyDescent="0.2">
      <c r="A1" s="91"/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90"/>
      <c r="O1" s="89"/>
    </row>
    <row r="2" spans="1:15" ht="11.25" customHeight="1" x14ac:dyDescent="0.2">
      <c r="A2" s="74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72"/>
      <c r="O2" s="73"/>
    </row>
    <row r="3" spans="1:15" ht="11.25" customHeight="1" x14ac:dyDescent="0.2">
      <c r="A3" s="74"/>
      <c r="B3" s="77"/>
      <c r="C3" s="77"/>
      <c r="D3" s="77"/>
      <c r="E3" s="77"/>
      <c r="F3" s="77"/>
      <c r="G3" s="1" t="s">
        <v>184</v>
      </c>
      <c r="H3" s="77"/>
      <c r="I3" s="77"/>
      <c r="J3" s="77"/>
      <c r="K3" s="77"/>
      <c r="L3" s="77"/>
      <c r="M3" s="77"/>
      <c r="N3" s="72"/>
      <c r="O3" s="73"/>
    </row>
    <row r="4" spans="1:15" ht="11.25" customHeight="1" x14ac:dyDescent="0.2">
      <c r="A4" s="74"/>
      <c r="B4" s="77"/>
      <c r="C4" s="77"/>
      <c r="D4" s="77"/>
      <c r="E4" s="77"/>
      <c r="F4" s="77"/>
      <c r="G4" s="1" t="s">
        <v>185</v>
      </c>
      <c r="H4" s="77"/>
      <c r="I4" s="77"/>
      <c r="J4" s="77"/>
      <c r="K4" s="77"/>
      <c r="L4" s="77"/>
      <c r="M4" s="77"/>
      <c r="N4" s="72"/>
      <c r="O4" s="73"/>
    </row>
    <row r="5" spans="1:15" ht="12" customHeight="1" x14ac:dyDescent="0.2">
      <c r="A5" s="75"/>
      <c r="B5" s="75"/>
      <c r="C5" s="76" t="s">
        <v>457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</row>
    <row r="6" spans="1:15" ht="0.75" customHeight="1" x14ac:dyDescent="0.2"/>
    <row r="7" spans="1:15" ht="10.5" customHeight="1" x14ac:dyDescent="0.2">
      <c r="B7" s="161" t="s">
        <v>187</v>
      </c>
      <c r="C7" s="161"/>
      <c r="G7" s="162" t="s">
        <v>313</v>
      </c>
      <c r="H7" s="162"/>
      <c r="I7" s="162"/>
      <c r="J7" s="162"/>
      <c r="K7" s="162"/>
      <c r="L7" s="162"/>
      <c r="M7" s="162"/>
      <c r="N7" s="162"/>
      <c r="O7" s="162"/>
    </row>
    <row r="8" spans="1:15" ht="11.25" customHeight="1" x14ac:dyDescent="0.2">
      <c r="B8" s="160" t="s">
        <v>188</v>
      </c>
      <c r="C8" s="160"/>
      <c r="D8" s="158" t="s">
        <v>284</v>
      </c>
      <c r="E8" s="158"/>
      <c r="F8" s="87" t="s">
        <v>190</v>
      </c>
      <c r="G8" s="88">
        <v>75.7</v>
      </c>
      <c r="H8" s="87" t="s">
        <v>191</v>
      </c>
      <c r="I8" s="165">
        <v>75.7</v>
      </c>
      <c r="J8" s="165"/>
      <c r="K8" s="163" t="s">
        <v>285</v>
      </c>
      <c r="L8" s="163"/>
      <c r="M8" s="163"/>
      <c r="N8" s="163"/>
      <c r="O8" s="86">
        <v>23.51</v>
      </c>
    </row>
    <row r="9" spans="1:15" ht="2.25" customHeight="1" x14ac:dyDescent="0.2"/>
    <row r="10" spans="1:15" x14ac:dyDescent="0.2">
      <c r="B10" s="158" t="s">
        <v>193</v>
      </c>
      <c r="C10" s="158"/>
      <c r="D10" s="158" t="s">
        <v>194</v>
      </c>
      <c r="E10" s="158"/>
      <c r="F10" s="158"/>
      <c r="G10" s="158"/>
      <c r="H10" s="158"/>
      <c r="I10" s="158"/>
      <c r="J10" s="158"/>
      <c r="K10" s="85" t="s">
        <v>195</v>
      </c>
      <c r="L10" s="84" t="s">
        <v>196</v>
      </c>
      <c r="M10" s="84" t="s">
        <v>197</v>
      </c>
      <c r="N10" s="84" t="s">
        <v>198</v>
      </c>
      <c r="O10" s="84" t="s">
        <v>199</v>
      </c>
    </row>
    <row r="11" spans="1:15" ht="10.5" customHeight="1" x14ac:dyDescent="0.2">
      <c r="D11" s="159" t="s">
        <v>263</v>
      </c>
      <c r="E11" s="159"/>
      <c r="F11" s="159"/>
      <c r="G11" s="159"/>
      <c r="H11" s="159"/>
      <c r="I11" s="159"/>
      <c r="J11" s="159"/>
    </row>
    <row r="12" spans="1:15" ht="12" customHeight="1" x14ac:dyDescent="0.2">
      <c r="B12" s="160" t="s">
        <v>310</v>
      </c>
      <c r="C12" s="160"/>
      <c r="D12" s="164" t="s">
        <v>311</v>
      </c>
      <c r="E12" s="164"/>
      <c r="F12" s="164"/>
      <c r="G12" s="164"/>
      <c r="H12" s="164"/>
      <c r="I12" s="164"/>
      <c r="J12" s="164"/>
      <c r="K12" s="83" t="s">
        <v>266</v>
      </c>
      <c r="L12" s="82">
        <v>0.25</v>
      </c>
      <c r="M12" s="82">
        <v>2.9700000000000004E-2</v>
      </c>
      <c r="N12" s="81">
        <v>19.330000000000002</v>
      </c>
      <c r="O12" s="81">
        <v>0.57000000000000006</v>
      </c>
    </row>
    <row r="13" spans="1:15" ht="12" customHeight="1" x14ac:dyDescent="0.2">
      <c r="O13" s="80">
        <v>0.57000000000000006</v>
      </c>
    </row>
    <row r="14" spans="1:15" ht="10.5" customHeight="1" x14ac:dyDescent="0.2">
      <c r="D14" s="159" t="s">
        <v>221</v>
      </c>
      <c r="E14" s="159"/>
      <c r="F14" s="159"/>
      <c r="G14" s="159"/>
      <c r="H14" s="159"/>
      <c r="I14" s="159"/>
      <c r="J14" s="159"/>
    </row>
    <row r="15" spans="1:15" ht="12" customHeight="1" x14ac:dyDescent="0.2">
      <c r="B15" s="160" t="s">
        <v>279</v>
      </c>
      <c r="C15" s="160"/>
      <c r="D15" s="164" t="s">
        <v>280</v>
      </c>
      <c r="E15" s="164"/>
      <c r="F15" s="164"/>
      <c r="G15" s="164"/>
      <c r="H15" s="164"/>
      <c r="I15" s="164"/>
      <c r="J15" s="164"/>
      <c r="K15" s="83" t="s">
        <v>224</v>
      </c>
      <c r="L15" s="82">
        <v>1</v>
      </c>
      <c r="M15" s="82">
        <v>0.11890000000000001</v>
      </c>
      <c r="N15" s="81">
        <v>192.9</v>
      </c>
      <c r="O15" s="81">
        <v>22.94</v>
      </c>
    </row>
    <row r="16" spans="1:15" ht="12" customHeight="1" x14ac:dyDescent="0.2">
      <c r="O16" s="80">
        <v>22.94</v>
      </c>
    </row>
    <row r="17" spans="2:15" ht="9" customHeight="1" x14ac:dyDescent="0.2"/>
    <row r="18" spans="2:15" ht="10.5" customHeight="1" x14ac:dyDescent="0.2">
      <c r="B18" s="161" t="s">
        <v>187</v>
      </c>
      <c r="C18" s="161"/>
      <c r="G18" s="162" t="s">
        <v>416</v>
      </c>
      <c r="H18" s="162"/>
      <c r="I18" s="162"/>
      <c r="J18" s="162"/>
      <c r="K18" s="162"/>
      <c r="L18" s="162"/>
      <c r="M18" s="162"/>
      <c r="N18" s="162"/>
      <c r="O18" s="162"/>
    </row>
    <row r="19" spans="2:15" ht="11.25" customHeight="1" x14ac:dyDescent="0.2">
      <c r="B19" s="160" t="s">
        <v>188</v>
      </c>
      <c r="C19" s="160"/>
      <c r="D19" s="158" t="s">
        <v>284</v>
      </c>
      <c r="E19" s="158"/>
      <c r="F19" s="87" t="s">
        <v>190</v>
      </c>
      <c r="G19" s="88">
        <v>18</v>
      </c>
      <c r="H19" s="87" t="s">
        <v>191</v>
      </c>
      <c r="I19" s="165">
        <v>18</v>
      </c>
      <c r="J19" s="165"/>
      <c r="K19" s="163" t="s">
        <v>285</v>
      </c>
      <c r="L19" s="163"/>
      <c r="M19" s="163"/>
      <c r="N19" s="163"/>
      <c r="O19" s="86">
        <v>232.75</v>
      </c>
    </row>
    <row r="20" spans="2:15" ht="2.25" customHeight="1" x14ac:dyDescent="0.2"/>
    <row r="21" spans="2:15" x14ac:dyDescent="0.2">
      <c r="B21" s="158" t="s">
        <v>193</v>
      </c>
      <c r="C21" s="158"/>
      <c r="D21" s="158" t="s">
        <v>194</v>
      </c>
      <c r="E21" s="158"/>
      <c r="F21" s="158"/>
      <c r="G21" s="158"/>
      <c r="H21" s="158"/>
      <c r="I21" s="158"/>
      <c r="J21" s="158"/>
      <c r="K21" s="85" t="s">
        <v>195</v>
      </c>
      <c r="L21" s="84" t="s">
        <v>196</v>
      </c>
      <c r="M21" s="84" t="s">
        <v>197</v>
      </c>
      <c r="N21" s="84" t="s">
        <v>198</v>
      </c>
      <c r="O21" s="84" t="s">
        <v>199</v>
      </c>
    </row>
    <row r="22" spans="2:15" ht="10.5" customHeight="1" x14ac:dyDescent="0.2">
      <c r="D22" s="159" t="s">
        <v>263</v>
      </c>
      <c r="E22" s="159"/>
      <c r="F22" s="159"/>
      <c r="G22" s="159"/>
      <c r="H22" s="159"/>
      <c r="I22" s="159"/>
      <c r="J22" s="159"/>
    </row>
    <row r="23" spans="2:15" ht="12" customHeight="1" x14ac:dyDescent="0.2">
      <c r="B23" s="160" t="s">
        <v>264</v>
      </c>
      <c r="C23" s="160"/>
      <c r="D23" s="164" t="s">
        <v>265</v>
      </c>
      <c r="E23" s="164"/>
      <c r="F23" s="164"/>
      <c r="G23" s="164"/>
      <c r="H23" s="164"/>
      <c r="I23" s="164"/>
      <c r="J23" s="164"/>
      <c r="K23" s="83" t="s">
        <v>266</v>
      </c>
      <c r="L23" s="82">
        <v>1</v>
      </c>
      <c r="M23" s="82">
        <v>0.5</v>
      </c>
      <c r="N23" s="81">
        <v>35.160000000000004</v>
      </c>
      <c r="O23" s="81">
        <v>17.580000000000002</v>
      </c>
    </row>
    <row r="24" spans="2:15" ht="12" customHeight="1" x14ac:dyDescent="0.2">
      <c r="B24" s="160" t="s">
        <v>308</v>
      </c>
      <c r="C24" s="160"/>
      <c r="D24" s="164" t="s">
        <v>309</v>
      </c>
      <c r="E24" s="164"/>
      <c r="F24" s="164"/>
      <c r="G24" s="164"/>
      <c r="H24" s="164"/>
      <c r="I24" s="164"/>
      <c r="J24" s="164"/>
      <c r="K24" s="83" t="s">
        <v>266</v>
      </c>
      <c r="L24" s="82">
        <v>1</v>
      </c>
      <c r="M24" s="82">
        <v>0.5</v>
      </c>
      <c r="N24" s="81">
        <v>21.400000000000002</v>
      </c>
      <c r="O24" s="81">
        <v>10.700000000000001</v>
      </c>
    </row>
    <row r="25" spans="2:15" ht="12" customHeight="1" x14ac:dyDescent="0.2">
      <c r="B25" s="160" t="s">
        <v>310</v>
      </c>
      <c r="C25" s="160"/>
      <c r="D25" s="164" t="s">
        <v>311</v>
      </c>
      <c r="E25" s="164"/>
      <c r="F25" s="164"/>
      <c r="G25" s="164"/>
      <c r="H25" s="164"/>
      <c r="I25" s="164"/>
      <c r="J25" s="164"/>
      <c r="K25" s="83" t="s">
        <v>266</v>
      </c>
      <c r="L25" s="82">
        <v>7</v>
      </c>
      <c r="M25" s="82">
        <v>3.5</v>
      </c>
      <c r="N25" s="81">
        <v>19.330000000000002</v>
      </c>
      <c r="O25" s="81">
        <v>67.66</v>
      </c>
    </row>
    <row r="26" spans="2:15" ht="12" customHeight="1" x14ac:dyDescent="0.2">
      <c r="O26" s="80">
        <v>95.94</v>
      </c>
    </row>
    <row r="27" spans="2:15" ht="10.5" customHeight="1" x14ac:dyDescent="0.2">
      <c r="D27" s="159" t="s">
        <v>206</v>
      </c>
      <c r="E27" s="159"/>
      <c r="F27" s="159"/>
      <c r="G27" s="159"/>
      <c r="H27" s="159"/>
      <c r="I27" s="159"/>
      <c r="J27" s="159"/>
    </row>
    <row r="28" spans="2:15" ht="12" customHeight="1" x14ac:dyDescent="0.2">
      <c r="B28" s="160" t="s">
        <v>333</v>
      </c>
      <c r="C28" s="160"/>
      <c r="D28" s="164" t="s">
        <v>334</v>
      </c>
      <c r="E28" s="164"/>
      <c r="F28" s="164"/>
      <c r="G28" s="164"/>
      <c r="H28" s="164"/>
      <c r="I28" s="164"/>
      <c r="J28" s="164"/>
      <c r="K28" s="83" t="s">
        <v>330</v>
      </c>
      <c r="M28" s="82">
        <v>0.4</v>
      </c>
      <c r="N28" s="81">
        <v>20.16</v>
      </c>
      <c r="O28" s="81">
        <v>8.06</v>
      </c>
    </row>
    <row r="29" spans="2:15" ht="12" customHeight="1" x14ac:dyDescent="0.2">
      <c r="B29" s="160" t="s">
        <v>335</v>
      </c>
      <c r="C29" s="160"/>
      <c r="D29" s="164" t="s">
        <v>336</v>
      </c>
      <c r="E29" s="164"/>
      <c r="F29" s="164"/>
      <c r="G29" s="164"/>
      <c r="H29" s="164"/>
      <c r="I29" s="164"/>
      <c r="J29" s="164"/>
      <c r="K29" s="83" t="s">
        <v>33</v>
      </c>
      <c r="M29" s="82">
        <v>5.9500000000000004E-2</v>
      </c>
      <c r="N29" s="81">
        <v>63</v>
      </c>
      <c r="O29" s="81">
        <v>3.75</v>
      </c>
    </row>
    <row r="30" spans="2:15" ht="12" customHeight="1" x14ac:dyDescent="0.2">
      <c r="B30" s="160" t="s">
        <v>321</v>
      </c>
      <c r="C30" s="160"/>
      <c r="D30" s="164" t="s">
        <v>322</v>
      </c>
      <c r="E30" s="164"/>
      <c r="F30" s="164"/>
      <c r="G30" s="164"/>
      <c r="H30" s="164"/>
      <c r="I30" s="164"/>
      <c r="J30" s="164"/>
      <c r="K30" s="83" t="s">
        <v>323</v>
      </c>
      <c r="M30" s="82">
        <v>4.2</v>
      </c>
      <c r="N30" s="81">
        <v>26.55</v>
      </c>
      <c r="O30" s="81">
        <v>111.51</v>
      </c>
    </row>
    <row r="31" spans="2:15" ht="12" customHeight="1" x14ac:dyDescent="0.2">
      <c r="O31" s="80">
        <v>123.32000000000001</v>
      </c>
    </row>
    <row r="32" spans="2:15" ht="10.5" customHeight="1" x14ac:dyDescent="0.2">
      <c r="D32" s="159" t="s">
        <v>221</v>
      </c>
      <c r="E32" s="159"/>
      <c r="F32" s="159"/>
      <c r="G32" s="159"/>
      <c r="H32" s="159"/>
      <c r="I32" s="159"/>
      <c r="J32" s="159"/>
    </row>
    <row r="33" spans="2:15" ht="12" customHeight="1" x14ac:dyDescent="0.2">
      <c r="B33" s="160" t="s">
        <v>281</v>
      </c>
      <c r="C33" s="160"/>
      <c r="D33" s="164" t="s">
        <v>282</v>
      </c>
      <c r="E33" s="164"/>
      <c r="F33" s="164"/>
      <c r="G33" s="164"/>
      <c r="H33" s="164"/>
      <c r="I33" s="164"/>
      <c r="J33" s="164"/>
      <c r="K33" s="83" t="s">
        <v>283</v>
      </c>
      <c r="M33" s="82">
        <v>3</v>
      </c>
      <c r="N33" s="81">
        <v>95.94</v>
      </c>
      <c r="O33" s="81">
        <v>2.88</v>
      </c>
    </row>
    <row r="34" spans="2:15" ht="12" customHeight="1" x14ac:dyDescent="0.2">
      <c r="B34" s="160" t="s">
        <v>337</v>
      </c>
      <c r="C34" s="160"/>
      <c r="D34" s="164" t="s">
        <v>338</v>
      </c>
      <c r="E34" s="164"/>
      <c r="F34" s="164"/>
      <c r="G34" s="164"/>
      <c r="H34" s="164"/>
      <c r="I34" s="164"/>
      <c r="J34" s="164"/>
      <c r="K34" s="83" t="s">
        <v>224</v>
      </c>
      <c r="L34" s="82">
        <v>1</v>
      </c>
      <c r="M34" s="82">
        <v>0.5</v>
      </c>
      <c r="N34" s="81">
        <v>20.900000000000002</v>
      </c>
      <c r="O34" s="81">
        <v>10.450000000000001</v>
      </c>
    </row>
    <row r="35" spans="2:15" ht="12" customHeight="1" x14ac:dyDescent="0.2">
      <c r="O35" s="80">
        <v>13.33</v>
      </c>
    </row>
    <row r="36" spans="2:15" ht="10.5" customHeight="1" x14ac:dyDescent="0.2">
      <c r="D36" s="159" t="s">
        <v>235</v>
      </c>
      <c r="E36" s="159"/>
      <c r="F36" s="159"/>
      <c r="G36" s="159"/>
      <c r="H36" s="159"/>
      <c r="I36" s="159"/>
      <c r="J36" s="159"/>
    </row>
    <row r="37" spans="2:15" ht="12" customHeight="1" x14ac:dyDescent="0.2">
      <c r="B37" s="160" t="s">
        <v>312</v>
      </c>
      <c r="C37" s="160"/>
      <c r="D37" s="164" t="s">
        <v>313</v>
      </c>
      <c r="E37" s="164"/>
      <c r="F37" s="164"/>
      <c r="G37" s="164"/>
      <c r="H37" s="164"/>
      <c r="I37" s="164"/>
      <c r="J37" s="164"/>
      <c r="K37" s="83" t="s">
        <v>33</v>
      </c>
      <c r="M37" s="82">
        <v>6.9999999999999993E-3</v>
      </c>
      <c r="N37" s="81">
        <v>23.51</v>
      </c>
      <c r="O37" s="81">
        <v>0.16</v>
      </c>
    </row>
    <row r="38" spans="2:15" ht="12" customHeight="1" x14ac:dyDescent="0.2">
      <c r="O38" s="80">
        <v>0.16</v>
      </c>
    </row>
    <row r="39" spans="2:15" ht="9" customHeight="1" x14ac:dyDescent="0.2"/>
    <row r="40" spans="2:15" ht="10.5" customHeight="1" x14ac:dyDescent="0.2">
      <c r="B40" s="161" t="s">
        <v>187</v>
      </c>
      <c r="C40" s="161"/>
      <c r="G40" s="162" t="s">
        <v>458</v>
      </c>
      <c r="H40" s="162"/>
      <c r="I40" s="162"/>
      <c r="J40" s="162"/>
      <c r="K40" s="162"/>
      <c r="L40" s="162"/>
      <c r="M40" s="162"/>
      <c r="N40" s="162"/>
      <c r="O40" s="162"/>
    </row>
    <row r="41" spans="2:15" ht="11.25" customHeight="1" x14ac:dyDescent="0.2">
      <c r="B41" s="160" t="s">
        <v>188</v>
      </c>
      <c r="C41" s="160"/>
      <c r="D41" s="158" t="s">
        <v>284</v>
      </c>
      <c r="E41" s="158"/>
      <c r="F41" s="87" t="s">
        <v>190</v>
      </c>
      <c r="G41" s="88">
        <v>45</v>
      </c>
      <c r="H41" s="87" t="s">
        <v>191</v>
      </c>
      <c r="I41" s="165">
        <v>45</v>
      </c>
      <c r="J41" s="165"/>
      <c r="K41" s="163" t="s">
        <v>285</v>
      </c>
      <c r="L41" s="163"/>
      <c r="M41" s="163"/>
      <c r="N41" s="163"/>
      <c r="O41" s="86">
        <v>64.06</v>
      </c>
    </row>
    <row r="42" spans="2:15" ht="2.25" customHeight="1" x14ac:dyDescent="0.2"/>
    <row r="43" spans="2:15" x14ac:dyDescent="0.2">
      <c r="B43" s="158" t="s">
        <v>193</v>
      </c>
      <c r="C43" s="158"/>
      <c r="D43" s="158" t="s">
        <v>194</v>
      </c>
      <c r="E43" s="158"/>
      <c r="F43" s="158"/>
      <c r="G43" s="158"/>
      <c r="H43" s="158"/>
      <c r="I43" s="158"/>
      <c r="J43" s="158"/>
      <c r="K43" s="85" t="s">
        <v>195</v>
      </c>
      <c r="L43" s="84" t="s">
        <v>196</v>
      </c>
      <c r="M43" s="84" t="s">
        <v>197</v>
      </c>
      <c r="N43" s="84" t="s">
        <v>198</v>
      </c>
      <c r="O43" s="84" t="s">
        <v>199</v>
      </c>
    </row>
    <row r="44" spans="2:15" ht="10.5" customHeight="1" x14ac:dyDescent="0.2">
      <c r="D44" s="159" t="s">
        <v>263</v>
      </c>
      <c r="E44" s="159"/>
      <c r="F44" s="159"/>
      <c r="G44" s="159"/>
      <c r="H44" s="159"/>
      <c r="I44" s="159"/>
      <c r="J44" s="159"/>
    </row>
    <row r="45" spans="2:15" ht="12" customHeight="1" x14ac:dyDescent="0.2">
      <c r="B45" s="160" t="s">
        <v>459</v>
      </c>
      <c r="C45" s="160"/>
      <c r="D45" s="164" t="s">
        <v>460</v>
      </c>
      <c r="E45" s="164"/>
      <c r="F45" s="164"/>
      <c r="G45" s="164"/>
      <c r="H45" s="164"/>
      <c r="I45" s="164"/>
      <c r="J45" s="164"/>
      <c r="K45" s="83" t="s">
        <v>266</v>
      </c>
      <c r="L45" s="82">
        <v>3</v>
      </c>
      <c r="M45" s="82">
        <v>0.6</v>
      </c>
      <c r="N45" s="81">
        <v>28.490000000000002</v>
      </c>
      <c r="O45" s="81">
        <v>17.09</v>
      </c>
    </row>
    <row r="46" spans="2:15" ht="12" customHeight="1" x14ac:dyDescent="0.2">
      <c r="O46" s="80">
        <v>17.09</v>
      </c>
    </row>
    <row r="47" spans="2:15" ht="10.5" customHeight="1" x14ac:dyDescent="0.2">
      <c r="D47" s="159" t="s">
        <v>206</v>
      </c>
      <c r="E47" s="159"/>
      <c r="F47" s="159"/>
      <c r="G47" s="159"/>
      <c r="H47" s="159"/>
      <c r="I47" s="159"/>
      <c r="J47" s="159"/>
    </row>
    <row r="48" spans="2:15" ht="12" customHeight="1" x14ac:dyDescent="0.2">
      <c r="B48" s="160" t="s">
        <v>461</v>
      </c>
      <c r="C48" s="160"/>
      <c r="D48" s="164" t="s">
        <v>462</v>
      </c>
      <c r="E48" s="164"/>
      <c r="F48" s="164"/>
      <c r="G48" s="164"/>
      <c r="H48" s="164"/>
      <c r="I48" s="164"/>
      <c r="J48" s="164"/>
      <c r="K48" s="83" t="s">
        <v>353</v>
      </c>
      <c r="M48" s="82">
        <v>0.01</v>
      </c>
      <c r="N48" s="81">
        <v>280</v>
      </c>
      <c r="O48" s="81">
        <v>2.8000000000000003</v>
      </c>
    </row>
    <row r="49" spans="2:15" ht="12" customHeight="1" x14ac:dyDescent="0.2">
      <c r="B49" s="160" t="s">
        <v>463</v>
      </c>
      <c r="C49" s="160"/>
      <c r="D49" s="164" t="s">
        <v>464</v>
      </c>
      <c r="E49" s="164"/>
      <c r="F49" s="164"/>
      <c r="G49" s="164"/>
      <c r="H49" s="164"/>
      <c r="I49" s="164"/>
      <c r="J49" s="164"/>
      <c r="K49" s="83" t="s">
        <v>465</v>
      </c>
      <c r="M49" s="82">
        <v>5</v>
      </c>
      <c r="N49" s="81">
        <v>41.26</v>
      </c>
      <c r="O49" s="81">
        <v>2.06</v>
      </c>
    </row>
    <row r="50" spans="2:15" ht="12" customHeight="1" x14ac:dyDescent="0.2">
      <c r="O50" s="80">
        <v>4.8600000000000003</v>
      </c>
    </row>
    <row r="51" spans="2:15" ht="10.5" customHeight="1" x14ac:dyDescent="0.2">
      <c r="D51" s="159" t="s">
        <v>221</v>
      </c>
      <c r="E51" s="159"/>
      <c r="F51" s="159"/>
      <c r="G51" s="159"/>
      <c r="H51" s="159"/>
      <c r="I51" s="159"/>
      <c r="J51" s="159"/>
    </row>
    <row r="52" spans="2:15" ht="12" customHeight="1" x14ac:dyDescent="0.2">
      <c r="B52" s="160" t="s">
        <v>466</v>
      </c>
      <c r="C52" s="160"/>
      <c r="D52" s="164" t="s">
        <v>467</v>
      </c>
      <c r="E52" s="164"/>
      <c r="F52" s="164"/>
      <c r="G52" s="164"/>
      <c r="H52" s="164"/>
      <c r="I52" s="164"/>
      <c r="J52" s="164"/>
      <c r="K52" s="83" t="s">
        <v>224</v>
      </c>
      <c r="L52" s="82">
        <v>1</v>
      </c>
      <c r="M52" s="82">
        <v>0.2</v>
      </c>
      <c r="N52" s="81">
        <v>127.77</v>
      </c>
      <c r="O52" s="81">
        <v>25.55</v>
      </c>
    </row>
    <row r="53" spans="2:15" ht="12" customHeight="1" x14ac:dyDescent="0.2">
      <c r="B53" s="160" t="s">
        <v>271</v>
      </c>
      <c r="C53" s="160"/>
      <c r="D53" s="164" t="s">
        <v>272</v>
      </c>
      <c r="E53" s="164"/>
      <c r="F53" s="164"/>
      <c r="G53" s="164"/>
      <c r="H53" s="164"/>
      <c r="I53" s="164"/>
      <c r="J53" s="164"/>
      <c r="K53" s="83" t="s">
        <v>224</v>
      </c>
      <c r="L53" s="82">
        <v>0.05</v>
      </c>
      <c r="M53" s="82">
        <v>0.01</v>
      </c>
      <c r="N53" s="81">
        <v>376.37</v>
      </c>
      <c r="O53" s="81">
        <v>3.7600000000000002</v>
      </c>
    </row>
    <row r="54" spans="2:15" ht="12" customHeight="1" x14ac:dyDescent="0.2">
      <c r="B54" s="160" t="s">
        <v>273</v>
      </c>
      <c r="C54" s="160"/>
      <c r="D54" s="164" t="s">
        <v>274</v>
      </c>
      <c r="E54" s="164"/>
      <c r="F54" s="164"/>
      <c r="G54" s="164"/>
      <c r="H54" s="164"/>
      <c r="I54" s="164"/>
      <c r="J54" s="164"/>
      <c r="K54" s="83" t="s">
        <v>224</v>
      </c>
      <c r="L54" s="82">
        <v>0.05</v>
      </c>
      <c r="M54" s="82">
        <v>0.01</v>
      </c>
      <c r="N54" s="81">
        <v>355.2</v>
      </c>
      <c r="O54" s="81">
        <v>3.5500000000000003</v>
      </c>
    </row>
    <row r="55" spans="2:15" ht="12" customHeight="1" x14ac:dyDescent="0.2">
      <c r="B55" s="160" t="s">
        <v>281</v>
      </c>
      <c r="C55" s="160"/>
      <c r="D55" s="164" t="s">
        <v>282</v>
      </c>
      <c r="E55" s="164"/>
      <c r="F55" s="164"/>
      <c r="G55" s="164"/>
      <c r="H55" s="164"/>
      <c r="I55" s="164"/>
      <c r="J55" s="164"/>
      <c r="K55" s="83" t="s">
        <v>283</v>
      </c>
      <c r="M55" s="82">
        <v>5</v>
      </c>
      <c r="N55" s="81">
        <v>17.09</v>
      </c>
      <c r="O55" s="81">
        <v>0.85</v>
      </c>
    </row>
    <row r="56" spans="2:15" ht="12" customHeight="1" x14ac:dyDescent="0.2">
      <c r="B56" s="160" t="s">
        <v>468</v>
      </c>
      <c r="C56" s="160"/>
      <c r="D56" s="164" t="s">
        <v>469</v>
      </c>
      <c r="E56" s="164"/>
      <c r="F56" s="164"/>
      <c r="G56" s="164"/>
      <c r="H56" s="164"/>
      <c r="I56" s="164"/>
      <c r="J56" s="164"/>
      <c r="K56" s="83" t="s">
        <v>224</v>
      </c>
      <c r="L56" s="82">
        <v>3</v>
      </c>
      <c r="M56" s="82">
        <v>0.6</v>
      </c>
      <c r="N56" s="81">
        <v>14</v>
      </c>
      <c r="O56" s="81">
        <v>8.4</v>
      </c>
    </row>
    <row r="57" spans="2:15" ht="12" customHeight="1" x14ac:dyDescent="0.2">
      <c r="O57" s="80">
        <v>42.11</v>
      </c>
    </row>
    <row r="58" spans="2:15" ht="9" customHeight="1" x14ac:dyDescent="0.2"/>
    <row r="59" spans="2:15" ht="10.5" customHeight="1" x14ac:dyDescent="0.2">
      <c r="B59" s="161" t="s">
        <v>187</v>
      </c>
      <c r="C59" s="161"/>
      <c r="G59" s="162" t="s">
        <v>293</v>
      </c>
      <c r="H59" s="162"/>
      <c r="I59" s="162"/>
      <c r="J59" s="162"/>
      <c r="K59" s="162"/>
      <c r="L59" s="162"/>
      <c r="M59" s="162"/>
      <c r="N59" s="162"/>
      <c r="O59" s="162"/>
    </row>
    <row r="60" spans="2:15" ht="11.25" customHeight="1" x14ac:dyDescent="0.2">
      <c r="B60" s="160" t="s">
        <v>188</v>
      </c>
      <c r="C60" s="160"/>
      <c r="D60" s="158" t="s">
        <v>284</v>
      </c>
      <c r="E60" s="158"/>
      <c r="F60" s="87" t="s">
        <v>190</v>
      </c>
      <c r="G60" s="88">
        <v>245</v>
      </c>
      <c r="H60" s="87" t="s">
        <v>191</v>
      </c>
      <c r="I60" s="165">
        <v>245</v>
      </c>
      <c r="J60" s="165"/>
      <c r="K60" s="163" t="s">
        <v>285</v>
      </c>
      <c r="L60" s="163"/>
      <c r="M60" s="163"/>
      <c r="N60" s="163"/>
      <c r="O60" s="86">
        <v>23.64</v>
      </c>
    </row>
    <row r="61" spans="2:15" ht="2.25" customHeight="1" x14ac:dyDescent="0.2"/>
    <row r="62" spans="2:15" x14ac:dyDescent="0.2">
      <c r="B62" s="158" t="s">
        <v>193</v>
      </c>
      <c r="C62" s="158"/>
      <c r="D62" s="158" t="s">
        <v>194</v>
      </c>
      <c r="E62" s="158"/>
      <c r="F62" s="158"/>
      <c r="G62" s="158"/>
      <c r="H62" s="158"/>
      <c r="I62" s="158"/>
      <c r="J62" s="158"/>
      <c r="K62" s="85" t="s">
        <v>195</v>
      </c>
      <c r="L62" s="84" t="s">
        <v>196</v>
      </c>
      <c r="M62" s="84" t="s">
        <v>197</v>
      </c>
      <c r="N62" s="84" t="s">
        <v>198</v>
      </c>
      <c r="O62" s="84" t="s">
        <v>199</v>
      </c>
    </row>
    <row r="63" spans="2:15" ht="10.5" customHeight="1" x14ac:dyDescent="0.2">
      <c r="D63" s="159" t="s">
        <v>263</v>
      </c>
      <c r="E63" s="159"/>
      <c r="F63" s="159"/>
      <c r="G63" s="159"/>
      <c r="H63" s="159"/>
      <c r="I63" s="159"/>
      <c r="J63" s="159"/>
    </row>
    <row r="64" spans="2:15" ht="12" customHeight="1" x14ac:dyDescent="0.2">
      <c r="B64" s="160" t="s">
        <v>264</v>
      </c>
      <c r="C64" s="160"/>
      <c r="D64" s="164" t="s">
        <v>265</v>
      </c>
      <c r="E64" s="164"/>
      <c r="F64" s="164"/>
      <c r="G64" s="164"/>
      <c r="H64" s="164"/>
      <c r="I64" s="164"/>
      <c r="J64" s="164"/>
      <c r="K64" s="83" t="s">
        <v>266</v>
      </c>
      <c r="L64" s="82">
        <v>0.5</v>
      </c>
      <c r="M64" s="82">
        <v>1.84E-2</v>
      </c>
      <c r="N64" s="81">
        <v>35.160000000000004</v>
      </c>
      <c r="O64" s="81">
        <v>0.65</v>
      </c>
    </row>
    <row r="65" spans="2:15" ht="12" customHeight="1" x14ac:dyDescent="0.2">
      <c r="B65" s="160" t="s">
        <v>310</v>
      </c>
      <c r="C65" s="160"/>
      <c r="D65" s="164" t="s">
        <v>311</v>
      </c>
      <c r="E65" s="164"/>
      <c r="F65" s="164"/>
      <c r="G65" s="164"/>
      <c r="H65" s="164"/>
      <c r="I65" s="164"/>
      <c r="J65" s="164"/>
      <c r="K65" s="83" t="s">
        <v>266</v>
      </c>
      <c r="L65" s="82">
        <v>1</v>
      </c>
      <c r="M65" s="82">
        <v>3.6700000000000003E-2</v>
      </c>
      <c r="N65" s="81">
        <v>19.330000000000002</v>
      </c>
      <c r="O65" s="81">
        <v>0.71</v>
      </c>
    </row>
    <row r="66" spans="2:15" ht="12" customHeight="1" x14ac:dyDescent="0.2">
      <c r="O66" s="80">
        <v>1.36</v>
      </c>
    </row>
    <row r="67" spans="2:15" ht="10.5" customHeight="1" x14ac:dyDescent="0.2">
      <c r="D67" s="159" t="s">
        <v>221</v>
      </c>
      <c r="E67" s="159"/>
      <c r="F67" s="159"/>
      <c r="G67" s="159"/>
      <c r="H67" s="159"/>
      <c r="I67" s="159"/>
      <c r="J67" s="159"/>
    </row>
    <row r="68" spans="2:15" ht="12" customHeight="1" x14ac:dyDescent="0.2">
      <c r="B68" s="160" t="s">
        <v>304</v>
      </c>
      <c r="C68" s="160"/>
      <c r="D68" s="164" t="s">
        <v>305</v>
      </c>
      <c r="E68" s="164"/>
      <c r="F68" s="164"/>
      <c r="G68" s="164"/>
      <c r="H68" s="164"/>
      <c r="I68" s="164"/>
      <c r="J68" s="164"/>
      <c r="K68" s="83" t="s">
        <v>224</v>
      </c>
      <c r="L68" s="82">
        <v>0.5</v>
      </c>
      <c r="M68" s="82">
        <v>1.84E-2</v>
      </c>
      <c r="N68" s="81">
        <v>24.52</v>
      </c>
      <c r="O68" s="81">
        <v>0.45</v>
      </c>
    </row>
    <row r="69" spans="2:15" ht="12" customHeight="1" x14ac:dyDescent="0.2">
      <c r="B69" s="160" t="s">
        <v>271</v>
      </c>
      <c r="C69" s="160"/>
      <c r="D69" s="164" t="s">
        <v>272</v>
      </c>
      <c r="E69" s="164"/>
      <c r="F69" s="164"/>
      <c r="G69" s="164"/>
      <c r="H69" s="164"/>
      <c r="I69" s="164"/>
      <c r="J69" s="164"/>
      <c r="K69" s="83" t="s">
        <v>224</v>
      </c>
      <c r="L69" s="82">
        <v>1.5</v>
      </c>
      <c r="M69" s="82">
        <v>5.5099999999999996E-2</v>
      </c>
      <c r="N69" s="81">
        <v>376.37</v>
      </c>
      <c r="O69" s="81">
        <v>20.740000000000002</v>
      </c>
    </row>
    <row r="70" spans="2:15" ht="12" customHeight="1" x14ac:dyDescent="0.2">
      <c r="B70" s="160" t="s">
        <v>281</v>
      </c>
      <c r="C70" s="160"/>
      <c r="D70" s="164" t="s">
        <v>282</v>
      </c>
      <c r="E70" s="164"/>
      <c r="F70" s="164"/>
      <c r="G70" s="164"/>
      <c r="H70" s="164"/>
      <c r="I70" s="164"/>
      <c r="J70" s="164"/>
      <c r="K70" s="83" t="s">
        <v>283</v>
      </c>
      <c r="M70" s="82">
        <v>3</v>
      </c>
      <c r="N70" s="81">
        <v>1.36</v>
      </c>
      <c r="O70" s="81">
        <v>0.04</v>
      </c>
    </row>
    <row r="71" spans="2:15" ht="12" customHeight="1" x14ac:dyDescent="0.2">
      <c r="B71" s="160" t="s">
        <v>339</v>
      </c>
      <c r="C71" s="160"/>
      <c r="D71" s="164" t="s">
        <v>340</v>
      </c>
      <c r="E71" s="164"/>
      <c r="F71" s="164"/>
      <c r="G71" s="164"/>
      <c r="H71" s="164"/>
      <c r="I71" s="164"/>
      <c r="J71" s="164"/>
      <c r="K71" s="83" t="s">
        <v>224</v>
      </c>
      <c r="L71" s="82">
        <v>0.5</v>
      </c>
      <c r="M71" s="82">
        <v>1.84E-2</v>
      </c>
      <c r="N71" s="81">
        <v>57.06</v>
      </c>
      <c r="O71" s="81">
        <v>1.05</v>
      </c>
    </row>
    <row r="72" spans="2:15" ht="12" customHeight="1" x14ac:dyDescent="0.2">
      <c r="O72" s="80">
        <v>22.28</v>
      </c>
    </row>
    <row r="73" spans="2:15" ht="9" customHeight="1" x14ac:dyDescent="0.2"/>
    <row r="74" spans="2:15" ht="10.5" customHeight="1" x14ac:dyDescent="0.2">
      <c r="B74" s="161" t="s">
        <v>187</v>
      </c>
      <c r="C74" s="161"/>
      <c r="G74" s="162" t="s">
        <v>287</v>
      </c>
      <c r="H74" s="162"/>
      <c r="I74" s="162"/>
      <c r="J74" s="162"/>
      <c r="K74" s="162"/>
      <c r="L74" s="162"/>
      <c r="M74" s="162"/>
      <c r="N74" s="162"/>
      <c r="O74" s="162"/>
    </row>
    <row r="75" spans="2:15" ht="11.25" customHeight="1" x14ac:dyDescent="0.2">
      <c r="B75" s="160" t="s">
        <v>188</v>
      </c>
      <c r="C75" s="160"/>
      <c r="D75" s="158" t="s">
        <v>284</v>
      </c>
      <c r="E75" s="158"/>
      <c r="F75" s="87" t="s">
        <v>190</v>
      </c>
      <c r="G75" s="88">
        <v>750</v>
      </c>
      <c r="H75" s="87" t="s">
        <v>191</v>
      </c>
      <c r="I75" s="165">
        <v>750</v>
      </c>
      <c r="J75" s="165"/>
      <c r="K75" s="163" t="s">
        <v>285</v>
      </c>
      <c r="L75" s="163"/>
      <c r="M75" s="163"/>
      <c r="N75" s="163"/>
      <c r="O75" s="86">
        <v>23.72</v>
      </c>
    </row>
    <row r="76" spans="2:15" ht="2.25" customHeight="1" x14ac:dyDescent="0.2"/>
    <row r="77" spans="2:15" x14ac:dyDescent="0.2">
      <c r="B77" s="158" t="s">
        <v>193</v>
      </c>
      <c r="C77" s="158"/>
      <c r="D77" s="158" t="s">
        <v>194</v>
      </c>
      <c r="E77" s="158"/>
      <c r="F77" s="158"/>
      <c r="G77" s="158"/>
      <c r="H77" s="158"/>
      <c r="I77" s="158"/>
      <c r="J77" s="158"/>
      <c r="K77" s="85" t="s">
        <v>195</v>
      </c>
      <c r="L77" s="84" t="s">
        <v>196</v>
      </c>
      <c r="M77" s="84" t="s">
        <v>197</v>
      </c>
      <c r="N77" s="84" t="s">
        <v>198</v>
      </c>
      <c r="O77" s="84" t="s">
        <v>199</v>
      </c>
    </row>
    <row r="78" spans="2:15" ht="10.5" customHeight="1" x14ac:dyDescent="0.2">
      <c r="D78" s="159" t="s">
        <v>263</v>
      </c>
      <c r="E78" s="159"/>
      <c r="F78" s="159"/>
      <c r="G78" s="159"/>
      <c r="H78" s="159"/>
      <c r="I78" s="159"/>
      <c r="J78" s="159"/>
    </row>
    <row r="79" spans="2:15" ht="12" customHeight="1" x14ac:dyDescent="0.2">
      <c r="B79" s="160" t="s">
        <v>341</v>
      </c>
      <c r="C79" s="160"/>
      <c r="D79" s="164" t="s">
        <v>342</v>
      </c>
      <c r="E79" s="164"/>
      <c r="F79" s="164"/>
      <c r="G79" s="164"/>
      <c r="H79" s="164"/>
      <c r="I79" s="164"/>
      <c r="J79" s="164"/>
      <c r="K79" s="83" t="s">
        <v>266</v>
      </c>
      <c r="L79" s="82">
        <v>2</v>
      </c>
      <c r="M79" s="82">
        <v>2.4E-2</v>
      </c>
      <c r="N79" s="81">
        <v>27.79</v>
      </c>
      <c r="O79" s="81">
        <v>0.67</v>
      </c>
    </row>
    <row r="80" spans="2:15" ht="12" customHeight="1" x14ac:dyDescent="0.2">
      <c r="B80" s="160" t="s">
        <v>343</v>
      </c>
      <c r="C80" s="160"/>
      <c r="D80" s="164" t="s">
        <v>344</v>
      </c>
      <c r="E80" s="164"/>
      <c r="F80" s="164"/>
      <c r="G80" s="164"/>
      <c r="H80" s="164"/>
      <c r="I80" s="164"/>
      <c r="J80" s="164"/>
      <c r="K80" s="83" t="s">
        <v>266</v>
      </c>
      <c r="L80" s="82">
        <v>2</v>
      </c>
      <c r="M80" s="82">
        <v>2.4E-2</v>
      </c>
      <c r="N80" s="81">
        <v>21.400000000000002</v>
      </c>
      <c r="O80" s="81">
        <v>0.51</v>
      </c>
    </row>
    <row r="81" spans="2:15" ht="12" customHeight="1" x14ac:dyDescent="0.2">
      <c r="B81" s="160" t="s">
        <v>345</v>
      </c>
      <c r="C81" s="160"/>
      <c r="D81" s="164" t="s">
        <v>346</v>
      </c>
      <c r="E81" s="164"/>
      <c r="F81" s="164"/>
      <c r="G81" s="164"/>
      <c r="H81" s="164"/>
      <c r="I81" s="164"/>
      <c r="J81" s="164"/>
      <c r="K81" s="83" t="s">
        <v>266</v>
      </c>
      <c r="L81" s="82">
        <v>2</v>
      </c>
      <c r="M81" s="82">
        <v>2.4E-2</v>
      </c>
      <c r="N81" s="81">
        <v>21.400000000000002</v>
      </c>
      <c r="O81" s="81">
        <v>0.51</v>
      </c>
    </row>
    <row r="82" spans="2:15" ht="12" customHeight="1" x14ac:dyDescent="0.2">
      <c r="B82" s="160" t="s">
        <v>347</v>
      </c>
      <c r="C82" s="160"/>
      <c r="D82" s="164" t="s">
        <v>348</v>
      </c>
      <c r="E82" s="164"/>
      <c r="F82" s="164"/>
      <c r="G82" s="164"/>
      <c r="H82" s="164"/>
      <c r="I82" s="164"/>
      <c r="J82" s="164"/>
      <c r="K82" s="83" t="s">
        <v>266</v>
      </c>
      <c r="L82" s="82">
        <v>1</v>
      </c>
      <c r="M82" s="82">
        <v>1.2E-2</v>
      </c>
      <c r="N82" s="81">
        <v>36.47</v>
      </c>
      <c r="O82" s="81">
        <v>0.44</v>
      </c>
    </row>
    <row r="83" spans="2:15" ht="12" customHeight="1" x14ac:dyDescent="0.2">
      <c r="O83" s="80">
        <v>2.13</v>
      </c>
    </row>
    <row r="84" spans="2:15" ht="10.5" customHeight="1" x14ac:dyDescent="0.2">
      <c r="D84" s="159" t="s">
        <v>206</v>
      </c>
      <c r="E84" s="159"/>
      <c r="F84" s="159"/>
      <c r="G84" s="159"/>
      <c r="H84" s="159"/>
      <c r="I84" s="159"/>
      <c r="J84" s="159"/>
    </row>
    <row r="85" spans="2:15" ht="12" customHeight="1" x14ac:dyDescent="0.2">
      <c r="B85" s="160" t="s">
        <v>349</v>
      </c>
      <c r="C85" s="160"/>
      <c r="D85" s="164" t="s">
        <v>350</v>
      </c>
      <c r="E85" s="164"/>
      <c r="F85" s="164"/>
      <c r="G85" s="164"/>
      <c r="H85" s="164"/>
      <c r="I85" s="164"/>
      <c r="J85" s="164"/>
      <c r="K85" s="83" t="s">
        <v>247</v>
      </c>
      <c r="M85" s="82">
        <v>1E-3</v>
      </c>
      <c r="N85" s="81">
        <v>97.89</v>
      </c>
      <c r="O85" s="81">
        <v>0.1</v>
      </c>
    </row>
    <row r="86" spans="2:15" ht="12" customHeight="1" x14ac:dyDescent="0.2">
      <c r="B86" s="160" t="s">
        <v>351</v>
      </c>
      <c r="C86" s="160"/>
      <c r="D86" s="164" t="s">
        <v>352</v>
      </c>
      <c r="E86" s="164"/>
      <c r="F86" s="164"/>
      <c r="G86" s="164"/>
      <c r="H86" s="164"/>
      <c r="I86" s="164"/>
      <c r="J86" s="164"/>
      <c r="K86" s="83" t="s">
        <v>353</v>
      </c>
      <c r="M86" s="82">
        <v>1E-4</v>
      </c>
      <c r="N86" s="81">
        <v>1927.8</v>
      </c>
      <c r="O86" s="81">
        <v>0.19</v>
      </c>
    </row>
    <row r="87" spans="2:15" ht="12" customHeight="1" x14ac:dyDescent="0.2">
      <c r="B87" s="160" t="s">
        <v>354</v>
      </c>
      <c r="C87" s="160"/>
      <c r="D87" s="164" t="s">
        <v>355</v>
      </c>
      <c r="E87" s="164"/>
      <c r="F87" s="164"/>
      <c r="G87" s="164"/>
      <c r="H87" s="164"/>
      <c r="I87" s="164"/>
      <c r="J87" s="164"/>
      <c r="K87" s="83" t="s">
        <v>247</v>
      </c>
      <c r="M87" s="82">
        <v>4.0000000000000002E-4</v>
      </c>
      <c r="N87" s="81">
        <v>1318.8</v>
      </c>
      <c r="O87" s="81">
        <v>0.53</v>
      </c>
    </row>
    <row r="88" spans="2:15" ht="12" customHeight="1" x14ac:dyDescent="0.2">
      <c r="B88" s="160" t="s">
        <v>356</v>
      </c>
      <c r="C88" s="160"/>
      <c r="D88" s="164" t="s">
        <v>357</v>
      </c>
      <c r="E88" s="164"/>
      <c r="F88" s="164"/>
      <c r="G88" s="164"/>
      <c r="H88" s="164"/>
      <c r="I88" s="164"/>
      <c r="J88" s="164"/>
      <c r="K88" s="83" t="s">
        <v>238</v>
      </c>
      <c r="M88" s="82">
        <v>2.0000000000000001E-4</v>
      </c>
      <c r="N88" s="81">
        <v>2356.2000000000003</v>
      </c>
      <c r="O88" s="81">
        <v>0.47000000000000003</v>
      </c>
    </row>
    <row r="89" spans="2:15" ht="12" customHeight="1" x14ac:dyDescent="0.2">
      <c r="B89" s="160" t="s">
        <v>358</v>
      </c>
      <c r="C89" s="160"/>
      <c r="D89" s="164" t="s">
        <v>359</v>
      </c>
      <c r="E89" s="164"/>
      <c r="F89" s="164"/>
      <c r="G89" s="164"/>
      <c r="H89" s="164"/>
      <c r="I89" s="164"/>
      <c r="J89" s="164"/>
      <c r="K89" s="83" t="s">
        <v>360</v>
      </c>
      <c r="M89" s="82">
        <v>0.33600000000000002</v>
      </c>
      <c r="N89" s="81">
        <v>4.05</v>
      </c>
      <c r="O89" s="81">
        <v>1.36</v>
      </c>
    </row>
    <row r="90" spans="2:15" ht="12" customHeight="1" x14ac:dyDescent="0.2">
      <c r="B90" s="160" t="s">
        <v>361</v>
      </c>
      <c r="C90" s="160"/>
      <c r="D90" s="164" t="s">
        <v>362</v>
      </c>
      <c r="E90" s="164"/>
      <c r="F90" s="164"/>
      <c r="G90" s="164"/>
      <c r="H90" s="164"/>
      <c r="I90" s="164"/>
      <c r="J90" s="164"/>
      <c r="K90" s="83" t="s">
        <v>360</v>
      </c>
      <c r="M90" s="82">
        <v>0.15890000000000001</v>
      </c>
      <c r="N90" s="81">
        <v>14.16</v>
      </c>
      <c r="O90" s="81">
        <v>2.25</v>
      </c>
    </row>
    <row r="91" spans="2:15" ht="12" customHeight="1" x14ac:dyDescent="0.2">
      <c r="B91" s="160" t="s">
        <v>363</v>
      </c>
      <c r="C91" s="160"/>
      <c r="D91" s="164" t="s">
        <v>364</v>
      </c>
      <c r="E91" s="164"/>
      <c r="F91" s="164"/>
      <c r="G91" s="164"/>
      <c r="H91" s="164"/>
      <c r="I91" s="164"/>
      <c r="J91" s="164"/>
      <c r="K91" s="83" t="s">
        <v>353</v>
      </c>
      <c r="M91" s="82">
        <v>5.2000000000000006E-3</v>
      </c>
      <c r="N91" s="81">
        <v>8.4700000000000006</v>
      </c>
      <c r="O91" s="81">
        <v>0.04</v>
      </c>
    </row>
    <row r="92" spans="2:15" ht="12" customHeight="1" x14ac:dyDescent="0.2">
      <c r="B92" s="160" t="s">
        <v>365</v>
      </c>
      <c r="C92" s="160"/>
      <c r="D92" s="164" t="s">
        <v>366</v>
      </c>
      <c r="E92" s="164"/>
      <c r="F92" s="164"/>
      <c r="G92" s="164"/>
      <c r="H92" s="164"/>
      <c r="I92" s="164"/>
      <c r="J92" s="164"/>
      <c r="K92" s="83" t="s">
        <v>360</v>
      </c>
      <c r="M92" s="82">
        <v>7.1999999999999998E-3</v>
      </c>
      <c r="N92" s="81">
        <v>12.75</v>
      </c>
      <c r="O92" s="81">
        <v>0.09</v>
      </c>
    </row>
    <row r="93" spans="2:15" ht="12" customHeight="1" x14ac:dyDescent="0.2">
      <c r="B93" s="160" t="s">
        <v>367</v>
      </c>
      <c r="C93" s="160"/>
      <c r="D93" s="164" t="s">
        <v>368</v>
      </c>
      <c r="E93" s="164"/>
      <c r="F93" s="164"/>
      <c r="G93" s="164"/>
      <c r="H93" s="164"/>
      <c r="I93" s="164"/>
      <c r="J93" s="164"/>
      <c r="K93" s="83" t="s">
        <v>238</v>
      </c>
      <c r="M93" s="82">
        <v>0.25950000000000001</v>
      </c>
      <c r="N93" s="81">
        <v>1.05</v>
      </c>
      <c r="O93" s="81">
        <v>0.27</v>
      </c>
    </row>
    <row r="94" spans="2:15" ht="12" customHeight="1" x14ac:dyDescent="0.2">
      <c r="B94" s="160" t="s">
        <v>369</v>
      </c>
      <c r="C94" s="160"/>
      <c r="D94" s="164" t="s">
        <v>370</v>
      </c>
      <c r="E94" s="164"/>
      <c r="F94" s="164"/>
      <c r="G94" s="164"/>
      <c r="H94" s="164"/>
      <c r="I94" s="164"/>
      <c r="J94" s="164"/>
      <c r="K94" s="83" t="s">
        <v>353</v>
      </c>
      <c r="M94" s="82">
        <v>5.8300000000000005E-2</v>
      </c>
      <c r="N94" s="81">
        <v>12.44</v>
      </c>
      <c r="O94" s="81">
        <v>0.73</v>
      </c>
    </row>
    <row r="95" spans="2:15" ht="12" customHeight="1" x14ac:dyDescent="0.2">
      <c r="B95" s="160" t="s">
        <v>371</v>
      </c>
      <c r="C95" s="160"/>
      <c r="D95" s="164" t="s">
        <v>372</v>
      </c>
      <c r="E95" s="164"/>
      <c r="F95" s="164"/>
      <c r="G95" s="164"/>
      <c r="H95" s="164"/>
      <c r="I95" s="164"/>
      <c r="J95" s="164"/>
      <c r="K95" s="83" t="s">
        <v>353</v>
      </c>
      <c r="M95" s="82">
        <v>5.8300000000000005E-2</v>
      </c>
      <c r="N95" s="81">
        <v>13.32</v>
      </c>
      <c r="O95" s="81">
        <v>0.78</v>
      </c>
    </row>
    <row r="96" spans="2:15" ht="12" customHeight="1" x14ac:dyDescent="0.2">
      <c r="B96" s="160" t="s">
        <v>373</v>
      </c>
      <c r="C96" s="160"/>
      <c r="D96" s="164" t="s">
        <v>374</v>
      </c>
      <c r="E96" s="164"/>
      <c r="F96" s="164"/>
      <c r="G96" s="164"/>
      <c r="H96" s="164"/>
      <c r="I96" s="164"/>
      <c r="J96" s="164"/>
      <c r="K96" s="83" t="s">
        <v>247</v>
      </c>
      <c r="M96" s="82">
        <v>3.1099999999999999E-2</v>
      </c>
      <c r="N96" s="81">
        <v>0.86</v>
      </c>
      <c r="O96" s="81">
        <v>0.03</v>
      </c>
    </row>
    <row r="97" spans="2:15" ht="12" customHeight="1" x14ac:dyDescent="0.2">
      <c r="B97" s="160" t="s">
        <v>375</v>
      </c>
      <c r="C97" s="160"/>
      <c r="D97" s="164" t="s">
        <v>376</v>
      </c>
      <c r="E97" s="164"/>
      <c r="F97" s="164"/>
      <c r="G97" s="164"/>
      <c r="H97" s="164"/>
      <c r="I97" s="164"/>
      <c r="J97" s="164"/>
      <c r="K97" s="83" t="s">
        <v>377</v>
      </c>
      <c r="M97" s="82">
        <v>1</v>
      </c>
      <c r="N97" s="81">
        <v>0.48</v>
      </c>
      <c r="O97" s="81">
        <v>0.48</v>
      </c>
    </row>
    <row r="98" spans="2:15" ht="12" customHeight="1" x14ac:dyDescent="0.2">
      <c r="B98" s="160" t="s">
        <v>378</v>
      </c>
      <c r="C98" s="160"/>
      <c r="D98" s="164" t="s">
        <v>379</v>
      </c>
      <c r="E98" s="164"/>
      <c r="F98" s="164"/>
      <c r="G98" s="164"/>
      <c r="H98" s="164"/>
      <c r="I98" s="164"/>
      <c r="J98" s="164"/>
      <c r="K98" s="83" t="s">
        <v>377</v>
      </c>
      <c r="M98" s="82">
        <v>1</v>
      </c>
      <c r="N98" s="81">
        <v>0.75</v>
      </c>
      <c r="O98" s="81">
        <v>0.75</v>
      </c>
    </row>
    <row r="99" spans="2:15" ht="12" customHeight="1" x14ac:dyDescent="0.2">
      <c r="B99" s="160" t="s">
        <v>470</v>
      </c>
      <c r="C99" s="160"/>
      <c r="D99" s="164" t="s">
        <v>471</v>
      </c>
      <c r="E99" s="164"/>
      <c r="F99" s="164"/>
      <c r="G99" s="164"/>
      <c r="H99" s="164"/>
      <c r="I99" s="164"/>
      <c r="J99" s="164"/>
      <c r="K99" s="83" t="s">
        <v>377</v>
      </c>
      <c r="M99" s="82">
        <v>1</v>
      </c>
      <c r="N99" s="81">
        <v>0.09</v>
      </c>
      <c r="O99" s="81">
        <v>0.09</v>
      </c>
    </row>
    <row r="100" spans="2:15" ht="12" customHeight="1" x14ac:dyDescent="0.2">
      <c r="B100" s="160" t="s">
        <v>380</v>
      </c>
      <c r="C100" s="160"/>
      <c r="D100" s="164" t="s">
        <v>381</v>
      </c>
      <c r="E100" s="164"/>
      <c r="F100" s="164"/>
      <c r="G100" s="164"/>
      <c r="H100" s="164"/>
      <c r="I100" s="164"/>
      <c r="J100" s="164"/>
      <c r="K100" s="83" t="s">
        <v>283</v>
      </c>
      <c r="M100" s="82">
        <v>15</v>
      </c>
      <c r="N100" s="81">
        <v>2.13</v>
      </c>
      <c r="O100" s="81">
        <v>0.32</v>
      </c>
    </row>
    <row r="101" spans="2:15" ht="12" customHeight="1" x14ac:dyDescent="0.2">
      <c r="O101" s="80">
        <v>8.48</v>
      </c>
    </row>
    <row r="102" spans="2:15" ht="10.5" customHeight="1" x14ac:dyDescent="0.2">
      <c r="D102" s="159" t="s">
        <v>221</v>
      </c>
      <c r="E102" s="159"/>
      <c r="F102" s="159"/>
      <c r="G102" s="159"/>
      <c r="H102" s="159"/>
      <c r="I102" s="159"/>
      <c r="J102" s="159"/>
    </row>
    <row r="103" spans="2:15" ht="12" customHeight="1" x14ac:dyDescent="0.2">
      <c r="B103" s="160" t="s">
        <v>382</v>
      </c>
      <c r="C103" s="160"/>
      <c r="D103" s="164" t="s">
        <v>383</v>
      </c>
      <c r="E103" s="164"/>
      <c r="F103" s="164"/>
      <c r="G103" s="164"/>
      <c r="H103" s="164"/>
      <c r="I103" s="164"/>
      <c r="J103" s="164"/>
      <c r="K103" s="83" t="s">
        <v>224</v>
      </c>
      <c r="L103" s="82">
        <v>2</v>
      </c>
      <c r="M103" s="82">
        <v>2.4E-2</v>
      </c>
      <c r="N103" s="81">
        <v>477.28000000000003</v>
      </c>
      <c r="O103" s="81">
        <v>11.450000000000001</v>
      </c>
    </row>
    <row r="104" spans="2:15" ht="12" customHeight="1" x14ac:dyDescent="0.2">
      <c r="B104" s="160" t="s">
        <v>304</v>
      </c>
      <c r="C104" s="160"/>
      <c r="D104" s="164" t="s">
        <v>305</v>
      </c>
      <c r="E104" s="164"/>
      <c r="F104" s="164"/>
      <c r="G104" s="164"/>
      <c r="H104" s="164"/>
      <c r="I104" s="164"/>
      <c r="J104" s="164"/>
      <c r="K104" s="83" t="s">
        <v>224</v>
      </c>
      <c r="L104" s="82">
        <v>2</v>
      </c>
      <c r="M104" s="82">
        <v>2.4E-2</v>
      </c>
      <c r="N104" s="81">
        <v>24.52</v>
      </c>
      <c r="O104" s="81">
        <v>0.59</v>
      </c>
    </row>
    <row r="105" spans="2:15" ht="12" customHeight="1" x14ac:dyDescent="0.2">
      <c r="B105" s="160" t="s">
        <v>281</v>
      </c>
      <c r="C105" s="160"/>
      <c r="D105" s="164" t="s">
        <v>282</v>
      </c>
      <c r="E105" s="164"/>
      <c r="F105" s="164"/>
      <c r="G105" s="164"/>
      <c r="H105" s="164"/>
      <c r="I105" s="164"/>
      <c r="J105" s="164"/>
      <c r="K105" s="83" t="s">
        <v>283</v>
      </c>
      <c r="M105" s="82">
        <v>5</v>
      </c>
      <c r="N105" s="81">
        <v>2.13</v>
      </c>
      <c r="O105" s="81">
        <v>0.11</v>
      </c>
    </row>
    <row r="106" spans="2:15" ht="12" customHeight="1" x14ac:dyDescent="0.2">
      <c r="O106" s="80">
        <v>12.15</v>
      </c>
    </row>
    <row r="107" spans="2:15" ht="10.5" customHeight="1" x14ac:dyDescent="0.2">
      <c r="D107" s="159" t="s">
        <v>235</v>
      </c>
      <c r="E107" s="159"/>
      <c r="F107" s="159"/>
      <c r="G107" s="159"/>
      <c r="H107" s="159"/>
      <c r="I107" s="159"/>
      <c r="J107" s="159"/>
    </row>
    <row r="108" spans="2:15" ht="12" customHeight="1" x14ac:dyDescent="0.2">
      <c r="B108" s="160" t="s">
        <v>472</v>
      </c>
      <c r="C108" s="160"/>
      <c r="D108" s="164" t="s">
        <v>458</v>
      </c>
      <c r="E108" s="164"/>
      <c r="F108" s="164"/>
      <c r="G108" s="164"/>
      <c r="H108" s="164"/>
      <c r="I108" s="164"/>
      <c r="J108" s="164"/>
      <c r="K108" s="83" t="s">
        <v>33</v>
      </c>
      <c r="M108" s="82">
        <v>1.4999999999999999E-2</v>
      </c>
      <c r="N108" s="81">
        <v>64.06</v>
      </c>
      <c r="O108" s="81">
        <v>0.96</v>
      </c>
    </row>
    <row r="109" spans="2:15" ht="12" customHeight="1" x14ac:dyDescent="0.2">
      <c r="O109" s="80">
        <v>0.96</v>
      </c>
    </row>
    <row r="110" spans="2:15" ht="9" customHeight="1" x14ac:dyDescent="0.2"/>
    <row r="111" spans="2:15" ht="10.5" customHeight="1" x14ac:dyDescent="0.2">
      <c r="B111" s="161" t="s">
        <v>187</v>
      </c>
      <c r="C111" s="161"/>
      <c r="G111" s="162" t="s">
        <v>299</v>
      </c>
      <c r="H111" s="162"/>
      <c r="I111" s="162"/>
      <c r="J111" s="162"/>
      <c r="K111" s="162"/>
      <c r="L111" s="162"/>
      <c r="M111" s="162"/>
      <c r="N111" s="162"/>
      <c r="O111" s="162"/>
    </row>
    <row r="112" spans="2:15" ht="11.25" customHeight="1" x14ac:dyDescent="0.2">
      <c r="B112" s="160" t="s">
        <v>188</v>
      </c>
      <c r="C112" s="160"/>
      <c r="D112" s="158" t="s">
        <v>284</v>
      </c>
      <c r="E112" s="158"/>
      <c r="F112" s="87" t="s">
        <v>190</v>
      </c>
      <c r="G112" s="88">
        <v>270</v>
      </c>
      <c r="H112" s="87" t="s">
        <v>191</v>
      </c>
      <c r="I112" s="165">
        <v>270</v>
      </c>
      <c r="J112" s="165"/>
      <c r="K112" s="163" t="s">
        <v>285</v>
      </c>
      <c r="L112" s="163"/>
      <c r="M112" s="163"/>
      <c r="N112" s="163"/>
      <c r="O112" s="86">
        <v>3.12</v>
      </c>
    </row>
    <row r="113" spans="2:15" ht="2.25" customHeight="1" x14ac:dyDescent="0.2"/>
    <row r="114" spans="2:15" x14ac:dyDescent="0.2">
      <c r="B114" s="158" t="s">
        <v>193</v>
      </c>
      <c r="C114" s="158"/>
      <c r="D114" s="158" t="s">
        <v>194</v>
      </c>
      <c r="E114" s="158"/>
      <c r="F114" s="158"/>
      <c r="G114" s="158"/>
      <c r="H114" s="158"/>
      <c r="I114" s="158"/>
      <c r="J114" s="158"/>
      <c r="K114" s="85" t="s">
        <v>195</v>
      </c>
      <c r="L114" s="84" t="s">
        <v>196</v>
      </c>
      <c r="M114" s="84" t="s">
        <v>197</v>
      </c>
      <c r="N114" s="84" t="s">
        <v>198</v>
      </c>
      <c r="O114" s="84" t="s">
        <v>199</v>
      </c>
    </row>
    <row r="115" spans="2:15" ht="10.5" customHeight="1" x14ac:dyDescent="0.2">
      <c r="D115" s="159" t="s">
        <v>221</v>
      </c>
      <c r="E115" s="159"/>
      <c r="F115" s="159"/>
      <c r="G115" s="159"/>
      <c r="H115" s="159"/>
      <c r="I115" s="159"/>
      <c r="J115" s="159"/>
    </row>
    <row r="116" spans="2:15" ht="12" customHeight="1" x14ac:dyDescent="0.2">
      <c r="B116" s="160" t="s">
        <v>271</v>
      </c>
      <c r="C116" s="160"/>
      <c r="D116" s="164" t="s">
        <v>272</v>
      </c>
      <c r="E116" s="164"/>
      <c r="F116" s="164"/>
      <c r="G116" s="164"/>
      <c r="H116" s="164"/>
      <c r="I116" s="164"/>
      <c r="J116" s="164"/>
      <c r="K116" s="83" t="s">
        <v>224</v>
      </c>
      <c r="L116" s="82">
        <v>0.25</v>
      </c>
      <c r="M116" s="82">
        <v>8.3000000000000001E-3</v>
      </c>
      <c r="N116" s="81">
        <v>376.37</v>
      </c>
      <c r="O116" s="81">
        <v>3.12</v>
      </c>
    </row>
    <row r="117" spans="2:15" ht="12" customHeight="1" x14ac:dyDescent="0.2">
      <c r="O117" s="80">
        <v>3.12</v>
      </c>
    </row>
    <row r="118" spans="2:15" ht="9" customHeight="1" x14ac:dyDescent="0.2"/>
    <row r="119" spans="2:15" ht="10.5" customHeight="1" x14ac:dyDescent="0.2">
      <c r="B119" s="161" t="s">
        <v>187</v>
      </c>
      <c r="C119" s="161"/>
      <c r="G119" s="162" t="s">
        <v>295</v>
      </c>
      <c r="H119" s="162"/>
      <c r="I119" s="162"/>
      <c r="J119" s="162"/>
      <c r="K119" s="162"/>
      <c r="L119" s="162"/>
      <c r="M119" s="162"/>
      <c r="N119" s="162"/>
      <c r="O119" s="162"/>
    </row>
    <row r="120" spans="2:15" ht="11.25" customHeight="1" x14ac:dyDescent="0.2">
      <c r="B120" s="160" t="s">
        <v>188</v>
      </c>
      <c r="C120" s="160"/>
      <c r="D120" s="158" t="s">
        <v>284</v>
      </c>
      <c r="E120" s="158"/>
      <c r="F120" s="87" t="s">
        <v>190</v>
      </c>
      <c r="G120" s="88">
        <v>540</v>
      </c>
      <c r="H120" s="87" t="s">
        <v>191</v>
      </c>
      <c r="I120" s="165">
        <v>540</v>
      </c>
      <c r="J120" s="165"/>
      <c r="K120" s="163" t="s">
        <v>285</v>
      </c>
      <c r="L120" s="163"/>
      <c r="M120" s="163"/>
      <c r="N120" s="163"/>
      <c r="O120" s="86">
        <v>6.37</v>
      </c>
    </row>
    <row r="121" spans="2:15" ht="2.25" customHeight="1" x14ac:dyDescent="0.2"/>
    <row r="122" spans="2:15" x14ac:dyDescent="0.2">
      <c r="B122" s="158" t="s">
        <v>193</v>
      </c>
      <c r="C122" s="158"/>
      <c r="D122" s="158" t="s">
        <v>194</v>
      </c>
      <c r="E122" s="158"/>
      <c r="F122" s="158"/>
      <c r="G122" s="158"/>
      <c r="H122" s="158"/>
      <c r="I122" s="158"/>
      <c r="J122" s="158"/>
      <c r="K122" s="85" t="s">
        <v>195</v>
      </c>
      <c r="L122" s="84" t="s">
        <v>196</v>
      </c>
      <c r="M122" s="84" t="s">
        <v>197</v>
      </c>
      <c r="N122" s="84" t="s">
        <v>198</v>
      </c>
      <c r="O122" s="84" t="s">
        <v>199</v>
      </c>
    </row>
    <row r="123" spans="2:15" ht="10.5" customHeight="1" x14ac:dyDescent="0.2">
      <c r="D123" s="159" t="s">
        <v>263</v>
      </c>
      <c r="E123" s="159"/>
      <c r="F123" s="159"/>
      <c r="G123" s="159"/>
      <c r="H123" s="159"/>
      <c r="I123" s="159"/>
      <c r="J123" s="159"/>
    </row>
    <row r="124" spans="2:15" ht="12" customHeight="1" x14ac:dyDescent="0.2">
      <c r="B124" s="160" t="s">
        <v>264</v>
      </c>
      <c r="C124" s="160"/>
      <c r="D124" s="164" t="s">
        <v>265</v>
      </c>
      <c r="E124" s="164"/>
      <c r="F124" s="164"/>
      <c r="G124" s="164"/>
      <c r="H124" s="164"/>
      <c r="I124" s="164"/>
      <c r="J124" s="164"/>
      <c r="K124" s="83" t="s">
        <v>266</v>
      </c>
      <c r="L124" s="82">
        <v>0.2</v>
      </c>
      <c r="M124" s="82">
        <v>3.3000000000000004E-3</v>
      </c>
      <c r="N124" s="81">
        <v>35.160000000000004</v>
      </c>
      <c r="O124" s="81">
        <v>0.12</v>
      </c>
    </row>
    <row r="125" spans="2:15" ht="12" customHeight="1" x14ac:dyDescent="0.2">
      <c r="B125" s="160" t="s">
        <v>310</v>
      </c>
      <c r="C125" s="160"/>
      <c r="D125" s="164" t="s">
        <v>311</v>
      </c>
      <c r="E125" s="164"/>
      <c r="F125" s="164"/>
      <c r="G125" s="164"/>
      <c r="H125" s="164"/>
      <c r="I125" s="164"/>
      <c r="J125" s="164"/>
      <c r="K125" s="83" t="s">
        <v>266</v>
      </c>
      <c r="L125" s="82">
        <v>1</v>
      </c>
      <c r="M125" s="82">
        <v>1.67E-2</v>
      </c>
      <c r="N125" s="81">
        <v>19.330000000000002</v>
      </c>
      <c r="O125" s="81">
        <v>0.32</v>
      </c>
    </row>
    <row r="126" spans="2:15" ht="12" customHeight="1" x14ac:dyDescent="0.2">
      <c r="O126" s="80">
        <v>0.44</v>
      </c>
    </row>
    <row r="127" spans="2:15" ht="10.5" customHeight="1" x14ac:dyDescent="0.2">
      <c r="D127" s="159" t="s">
        <v>221</v>
      </c>
      <c r="E127" s="159"/>
      <c r="F127" s="159"/>
      <c r="G127" s="159"/>
      <c r="H127" s="159"/>
      <c r="I127" s="159"/>
      <c r="J127" s="159"/>
    </row>
    <row r="128" spans="2:15" ht="12" customHeight="1" x14ac:dyDescent="0.2">
      <c r="B128" s="160" t="s">
        <v>273</v>
      </c>
      <c r="C128" s="160"/>
      <c r="D128" s="164" t="s">
        <v>274</v>
      </c>
      <c r="E128" s="164"/>
      <c r="F128" s="164"/>
      <c r="G128" s="164"/>
      <c r="H128" s="164"/>
      <c r="I128" s="164"/>
      <c r="J128" s="164"/>
      <c r="K128" s="83" t="s">
        <v>224</v>
      </c>
      <c r="L128" s="82">
        <v>1</v>
      </c>
      <c r="M128" s="82">
        <v>1.67E-2</v>
      </c>
      <c r="N128" s="81">
        <v>355.2</v>
      </c>
      <c r="O128" s="81">
        <v>5.93</v>
      </c>
    </row>
    <row r="129" spans="2:15" ht="12" customHeight="1" x14ac:dyDescent="0.2">
      <c r="O129" s="80">
        <v>5.93</v>
      </c>
    </row>
    <row r="130" spans="2:15" ht="9" customHeight="1" x14ac:dyDescent="0.2"/>
    <row r="131" spans="2:15" ht="10.5" customHeight="1" x14ac:dyDescent="0.2">
      <c r="B131" s="161" t="s">
        <v>187</v>
      </c>
      <c r="C131" s="161"/>
      <c r="G131" s="162" t="s">
        <v>383</v>
      </c>
      <c r="H131" s="162"/>
      <c r="I131" s="162"/>
      <c r="J131" s="162"/>
      <c r="K131" s="162"/>
      <c r="L131" s="162"/>
      <c r="M131" s="162"/>
      <c r="N131" s="162"/>
      <c r="O131" s="162"/>
    </row>
    <row r="132" spans="2:15" ht="11.25" customHeight="1" x14ac:dyDescent="0.2">
      <c r="B132" s="160" t="s">
        <v>188</v>
      </c>
      <c r="C132" s="160"/>
      <c r="D132" s="158" t="s">
        <v>384</v>
      </c>
      <c r="E132" s="158"/>
      <c r="F132" s="87" t="s">
        <v>190</v>
      </c>
      <c r="G132" s="88">
        <v>9</v>
      </c>
      <c r="H132" s="87" t="s">
        <v>191</v>
      </c>
      <c r="I132" s="165">
        <v>9</v>
      </c>
      <c r="J132" s="165"/>
      <c r="K132" s="163" t="s">
        <v>385</v>
      </c>
      <c r="L132" s="163"/>
      <c r="M132" s="163"/>
      <c r="N132" s="163"/>
      <c r="O132" s="86">
        <v>477.28000000000003</v>
      </c>
    </row>
    <row r="133" spans="2:15" ht="2.25" customHeight="1" x14ac:dyDescent="0.2"/>
    <row r="134" spans="2:15" x14ac:dyDescent="0.2">
      <c r="B134" s="158" t="s">
        <v>193</v>
      </c>
      <c r="C134" s="158"/>
      <c r="D134" s="158" t="s">
        <v>194</v>
      </c>
      <c r="E134" s="158"/>
      <c r="F134" s="158"/>
      <c r="G134" s="158"/>
      <c r="H134" s="158"/>
      <c r="I134" s="158"/>
      <c r="J134" s="158"/>
      <c r="K134" s="85" t="s">
        <v>195</v>
      </c>
      <c r="L134" s="84" t="s">
        <v>196</v>
      </c>
      <c r="M134" s="84" t="s">
        <v>197</v>
      </c>
      <c r="N134" s="84" t="s">
        <v>198</v>
      </c>
      <c r="O134" s="84" t="s">
        <v>199</v>
      </c>
    </row>
    <row r="135" spans="2:15" ht="10.5" customHeight="1" x14ac:dyDescent="0.2">
      <c r="D135" s="159" t="s">
        <v>263</v>
      </c>
      <c r="E135" s="159"/>
      <c r="F135" s="159"/>
      <c r="G135" s="159"/>
      <c r="H135" s="159"/>
      <c r="I135" s="159"/>
      <c r="J135" s="159"/>
    </row>
    <row r="136" spans="2:15" ht="12" customHeight="1" x14ac:dyDescent="0.2">
      <c r="B136" s="160" t="s">
        <v>386</v>
      </c>
      <c r="C136" s="160"/>
      <c r="D136" s="164" t="s">
        <v>387</v>
      </c>
      <c r="E136" s="164"/>
      <c r="F136" s="164"/>
      <c r="G136" s="164"/>
      <c r="H136" s="164"/>
      <c r="I136" s="164"/>
      <c r="J136" s="164"/>
      <c r="K136" s="83" t="s">
        <v>266</v>
      </c>
      <c r="L136" s="82">
        <v>1</v>
      </c>
      <c r="M136" s="82">
        <v>1</v>
      </c>
      <c r="N136" s="81">
        <v>34.25</v>
      </c>
      <c r="O136" s="81">
        <v>34.25</v>
      </c>
    </row>
    <row r="137" spans="2:15" ht="12" customHeight="1" x14ac:dyDescent="0.2">
      <c r="O137" s="80">
        <v>34.25</v>
      </c>
    </row>
    <row r="138" spans="2:15" ht="10.5" customHeight="1" x14ac:dyDescent="0.2">
      <c r="D138" s="159" t="s">
        <v>206</v>
      </c>
      <c r="E138" s="159"/>
      <c r="F138" s="159"/>
      <c r="G138" s="159"/>
      <c r="H138" s="159"/>
      <c r="I138" s="159"/>
      <c r="J138" s="159"/>
    </row>
    <row r="139" spans="2:15" ht="12" customHeight="1" x14ac:dyDescent="0.2">
      <c r="B139" s="160" t="s">
        <v>388</v>
      </c>
      <c r="C139" s="160"/>
      <c r="D139" s="164" t="s">
        <v>389</v>
      </c>
      <c r="E139" s="164"/>
      <c r="F139" s="164"/>
      <c r="G139" s="164"/>
      <c r="H139" s="164"/>
      <c r="I139" s="164"/>
      <c r="J139" s="164"/>
      <c r="K139" s="83" t="s">
        <v>330</v>
      </c>
      <c r="M139" s="82">
        <v>6.25</v>
      </c>
      <c r="N139" s="81">
        <v>17.59</v>
      </c>
      <c r="O139" s="81">
        <v>109.94</v>
      </c>
    </row>
    <row r="140" spans="2:15" ht="12" customHeight="1" x14ac:dyDescent="0.2">
      <c r="O140" s="80">
        <v>109.94</v>
      </c>
    </row>
    <row r="141" spans="2:15" ht="10.5" customHeight="1" x14ac:dyDescent="0.2">
      <c r="D141" s="159" t="s">
        <v>221</v>
      </c>
      <c r="E141" s="159"/>
      <c r="F141" s="159"/>
      <c r="G141" s="159"/>
      <c r="H141" s="159"/>
      <c r="I141" s="159"/>
      <c r="J141" s="159"/>
    </row>
    <row r="142" spans="2:15" ht="12" customHeight="1" x14ac:dyDescent="0.2">
      <c r="B142" s="160" t="s">
        <v>390</v>
      </c>
      <c r="C142" s="160"/>
      <c r="D142" s="164" t="s">
        <v>383</v>
      </c>
      <c r="E142" s="164"/>
      <c r="F142" s="164"/>
      <c r="G142" s="164"/>
      <c r="H142" s="164"/>
      <c r="I142" s="164"/>
      <c r="J142" s="164"/>
      <c r="K142" s="83" t="s">
        <v>224</v>
      </c>
      <c r="L142" s="82">
        <v>1</v>
      </c>
      <c r="M142" s="82">
        <v>1</v>
      </c>
      <c r="N142" s="81">
        <v>333.09000000000003</v>
      </c>
      <c r="O142" s="81">
        <v>333.09000000000003</v>
      </c>
    </row>
    <row r="143" spans="2:15" ht="12" customHeight="1" x14ac:dyDescent="0.2">
      <c r="O143" s="80">
        <v>333.09000000000003</v>
      </c>
    </row>
    <row r="144" spans="2:15" ht="9" customHeight="1" x14ac:dyDescent="0.2"/>
    <row r="145" spans="2:15" ht="10.5" customHeight="1" x14ac:dyDescent="0.2">
      <c r="B145" s="161" t="s">
        <v>187</v>
      </c>
      <c r="C145" s="161"/>
      <c r="G145" s="162" t="s">
        <v>305</v>
      </c>
      <c r="H145" s="162"/>
      <c r="I145" s="162"/>
      <c r="J145" s="162"/>
      <c r="K145" s="162"/>
      <c r="L145" s="162"/>
      <c r="M145" s="162"/>
      <c r="N145" s="162"/>
      <c r="O145" s="162"/>
    </row>
    <row r="146" spans="2:15" ht="11.25" customHeight="1" x14ac:dyDescent="0.2">
      <c r="B146" s="160" t="s">
        <v>188</v>
      </c>
      <c r="C146" s="160"/>
      <c r="D146" s="158" t="s">
        <v>384</v>
      </c>
      <c r="E146" s="158"/>
      <c r="F146" s="87" t="s">
        <v>190</v>
      </c>
      <c r="G146" s="88">
        <v>9</v>
      </c>
      <c r="H146" s="87" t="s">
        <v>191</v>
      </c>
      <c r="I146" s="165">
        <v>9</v>
      </c>
      <c r="J146" s="165"/>
      <c r="K146" s="163" t="s">
        <v>385</v>
      </c>
      <c r="L146" s="163"/>
      <c r="M146" s="163"/>
      <c r="N146" s="163"/>
      <c r="O146" s="86">
        <v>24.52</v>
      </c>
    </row>
    <row r="147" spans="2:15" ht="2.25" customHeight="1" x14ac:dyDescent="0.2"/>
    <row r="148" spans="2:15" x14ac:dyDescent="0.2">
      <c r="B148" s="158" t="s">
        <v>193</v>
      </c>
      <c r="C148" s="158"/>
      <c r="D148" s="158" t="s">
        <v>194</v>
      </c>
      <c r="E148" s="158"/>
      <c r="F148" s="158"/>
      <c r="G148" s="158"/>
      <c r="H148" s="158"/>
      <c r="I148" s="158"/>
      <c r="J148" s="158"/>
      <c r="K148" s="85" t="s">
        <v>195</v>
      </c>
      <c r="L148" s="84" t="s">
        <v>196</v>
      </c>
      <c r="M148" s="84" t="s">
        <v>197</v>
      </c>
      <c r="N148" s="84" t="s">
        <v>198</v>
      </c>
      <c r="O148" s="84" t="s">
        <v>199</v>
      </c>
    </row>
    <row r="149" spans="2:15" ht="10.5" customHeight="1" x14ac:dyDescent="0.2">
      <c r="D149" s="159" t="s">
        <v>206</v>
      </c>
      <c r="E149" s="159"/>
      <c r="F149" s="159"/>
      <c r="G149" s="159"/>
      <c r="H149" s="159"/>
      <c r="I149" s="159"/>
      <c r="J149" s="159"/>
    </row>
    <row r="150" spans="2:15" ht="12" customHeight="1" x14ac:dyDescent="0.2">
      <c r="B150" s="160" t="s">
        <v>388</v>
      </c>
      <c r="C150" s="160"/>
      <c r="D150" s="164" t="s">
        <v>389</v>
      </c>
      <c r="E150" s="164"/>
      <c r="F150" s="164"/>
      <c r="G150" s="164"/>
      <c r="H150" s="164"/>
      <c r="I150" s="164"/>
      <c r="J150" s="164"/>
      <c r="K150" s="83" t="s">
        <v>330</v>
      </c>
      <c r="M150" s="82">
        <v>0.8</v>
      </c>
      <c r="N150" s="81">
        <v>17.59</v>
      </c>
      <c r="O150" s="81">
        <v>14.07</v>
      </c>
    </row>
    <row r="151" spans="2:15" ht="12" customHeight="1" x14ac:dyDescent="0.2">
      <c r="O151" s="80">
        <v>14.07</v>
      </c>
    </row>
    <row r="152" spans="2:15" ht="10.5" customHeight="1" x14ac:dyDescent="0.2">
      <c r="D152" s="159" t="s">
        <v>221</v>
      </c>
      <c r="E152" s="159"/>
      <c r="F152" s="159"/>
      <c r="G152" s="159"/>
      <c r="H152" s="159"/>
      <c r="I152" s="159"/>
      <c r="J152" s="159"/>
    </row>
    <row r="153" spans="2:15" ht="12" customHeight="1" x14ac:dyDescent="0.2">
      <c r="B153" s="160" t="s">
        <v>391</v>
      </c>
      <c r="C153" s="160"/>
      <c r="D153" s="164" t="s">
        <v>392</v>
      </c>
      <c r="E153" s="164"/>
      <c r="F153" s="164"/>
      <c r="G153" s="164"/>
      <c r="H153" s="164"/>
      <c r="I153" s="164"/>
      <c r="J153" s="164"/>
      <c r="K153" s="83" t="s">
        <v>224</v>
      </c>
      <c r="L153" s="82">
        <v>1</v>
      </c>
      <c r="M153" s="82">
        <v>1</v>
      </c>
      <c r="N153" s="81">
        <v>10.450000000000001</v>
      </c>
      <c r="O153" s="81">
        <v>10.450000000000001</v>
      </c>
    </row>
    <row r="154" spans="2:15" ht="12" customHeight="1" x14ac:dyDescent="0.2">
      <c r="O154" s="80">
        <v>10.450000000000001</v>
      </c>
    </row>
    <row r="155" spans="2:15" ht="9" customHeight="1" x14ac:dyDescent="0.2"/>
    <row r="156" spans="2:15" ht="10.5" customHeight="1" x14ac:dyDescent="0.2">
      <c r="B156" s="161" t="s">
        <v>187</v>
      </c>
      <c r="C156" s="161"/>
      <c r="G156" s="162" t="s">
        <v>443</v>
      </c>
      <c r="H156" s="162"/>
      <c r="I156" s="162"/>
      <c r="J156" s="162"/>
      <c r="K156" s="162"/>
      <c r="L156" s="162"/>
      <c r="M156" s="162"/>
      <c r="N156" s="162"/>
      <c r="O156" s="162"/>
    </row>
    <row r="157" spans="2:15" ht="11.25" customHeight="1" x14ac:dyDescent="0.2">
      <c r="B157" s="160" t="s">
        <v>188</v>
      </c>
      <c r="C157" s="160"/>
      <c r="D157" s="158" t="s">
        <v>284</v>
      </c>
      <c r="E157" s="158"/>
      <c r="F157" s="87" t="s">
        <v>190</v>
      </c>
      <c r="H157" s="87" t="s">
        <v>191</v>
      </c>
      <c r="K157" s="163" t="s">
        <v>285</v>
      </c>
      <c r="L157" s="163"/>
      <c r="M157" s="163"/>
      <c r="N157" s="163"/>
      <c r="O157" s="86">
        <v>55.49</v>
      </c>
    </row>
    <row r="158" spans="2:15" ht="2.25" customHeight="1" x14ac:dyDescent="0.2"/>
    <row r="159" spans="2:15" x14ac:dyDescent="0.2">
      <c r="B159" s="158" t="s">
        <v>193</v>
      </c>
      <c r="C159" s="158"/>
      <c r="D159" s="158" t="s">
        <v>194</v>
      </c>
      <c r="E159" s="158"/>
      <c r="F159" s="158"/>
      <c r="G159" s="158"/>
      <c r="H159" s="158"/>
      <c r="I159" s="158"/>
      <c r="J159" s="158"/>
      <c r="K159" s="85" t="s">
        <v>195</v>
      </c>
      <c r="L159" s="84" t="s">
        <v>196</v>
      </c>
      <c r="M159" s="84" t="s">
        <v>197</v>
      </c>
      <c r="N159" s="84" t="s">
        <v>198</v>
      </c>
      <c r="O159" s="84" t="s">
        <v>199</v>
      </c>
    </row>
    <row r="160" spans="2:15" ht="10.5" customHeight="1" x14ac:dyDescent="0.2">
      <c r="D160" s="159" t="s">
        <v>206</v>
      </c>
      <c r="E160" s="159"/>
      <c r="F160" s="159"/>
      <c r="G160" s="159"/>
      <c r="H160" s="159"/>
      <c r="I160" s="159"/>
      <c r="J160" s="159"/>
    </row>
    <row r="161" spans="2:15" ht="12" customHeight="1" x14ac:dyDescent="0.2">
      <c r="B161" s="160" t="s">
        <v>473</v>
      </c>
      <c r="C161" s="160"/>
      <c r="D161" s="164" t="s">
        <v>474</v>
      </c>
      <c r="E161" s="164"/>
      <c r="F161" s="164"/>
      <c r="G161" s="164"/>
      <c r="H161" s="164"/>
      <c r="I161" s="164"/>
      <c r="J161" s="164"/>
      <c r="K161" s="83" t="s">
        <v>33</v>
      </c>
      <c r="M161" s="82">
        <v>1</v>
      </c>
      <c r="N161" s="81">
        <v>25</v>
      </c>
      <c r="O161" s="81">
        <v>25</v>
      </c>
    </row>
    <row r="162" spans="2:15" ht="12" customHeight="1" x14ac:dyDescent="0.2">
      <c r="O162" s="80">
        <v>25</v>
      </c>
    </row>
    <row r="163" spans="2:15" ht="10.5" customHeight="1" x14ac:dyDescent="0.2">
      <c r="D163" s="159" t="s">
        <v>235</v>
      </c>
      <c r="E163" s="159"/>
      <c r="F163" s="159"/>
      <c r="G163" s="159"/>
      <c r="H163" s="159"/>
      <c r="I163" s="159"/>
      <c r="J163" s="159"/>
    </row>
    <row r="164" spans="2:15" ht="12" customHeight="1" x14ac:dyDescent="0.2">
      <c r="B164" s="160" t="s">
        <v>475</v>
      </c>
      <c r="C164" s="160"/>
      <c r="D164" s="164" t="s">
        <v>476</v>
      </c>
      <c r="E164" s="164"/>
      <c r="F164" s="164"/>
      <c r="G164" s="164"/>
      <c r="H164" s="164"/>
      <c r="I164" s="164"/>
      <c r="J164" s="164"/>
      <c r="K164" s="83" t="s">
        <v>33</v>
      </c>
      <c r="M164" s="82">
        <v>1</v>
      </c>
      <c r="N164" s="81">
        <v>3.97</v>
      </c>
      <c r="O164" s="81">
        <v>3.97</v>
      </c>
    </row>
    <row r="165" spans="2:15" ht="12" customHeight="1" x14ac:dyDescent="0.2">
      <c r="B165" s="160" t="s">
        <v>477</v>
      </c>
      <c r="C165" s="160"/>
      <c r="D165" s="164" t="s">
        <v>478</v>
      </c>
      <c r="E165" s="164"/>
      <c r="F165" s="164"/>
      <c r="G165" s="164"/>
      <c r="H165" s="164"/>
      <c r="I165" s="164"/>
      <c r="J165" s="164"/>
      <c r="K165" s="83" t="s">
        <v>33</v>
      </c>
      <c r="M165" s="82">
        <v>17</v>
      </c>
      <c r="N165" s="81">
        <v>1.56</v>
      </c>
      <c r="O165" s="81">
        <v>26.52</v>
      </c>
    </row>
    <row r="166" spans="2:15" ht="12" customHeight="1" x14ac:dyDescent="0.2">
      <c r="O166" s="80">
        <v>30.490000000000002</v>
      </c>
    </row>
    <row r="167" spans="2:15" ht="9" customHeight="1" x14ac:dyDescent="0.2"/>
    <row r="168" spans="2:15" ht="10.5" customHeight="1" x14ac:dyDescent="0.2">
      <c r="B168" s="161" t="s">
        <v>187</v>
      </c>
      <c r="C168" s="161"/>
      <c r="G168" s="162" t="s">
        <v>467</v>
      </c>
      <c r="H168" s="162"/>
      <c r="I168" s="162"/>
      <c r="J168" s="162"/>
      <c r="K168" s="162"/>
      <c r="L168" s="162"/>
      <c r="M168" s="162"/>
      <c r="N168" s="162"/>
      <c r="O168" s="162"/>
    </row>
    <row r="169" spans="2:15" ht="11.25" customHeight="1" x14ac:dyDescent="0.2">
      <c r="B169" s="160" t="s">
        <v>188</v>
      </c>
      <c r="C169" s="160"/>
      <c r="D169" s="158" t="s">
        <v>384</v>
      </c>
      <c r="E169" s="158"/>
      <c r="F169" s="87" t="s">
        <v>190</v>
      </c>
      <c r="G169" s="88">
        <v>9</v>
      </c>
      <c r="H169" s="87" t="s">
        <v>191</v>
      </c>
      <c r="I169" s="165">
        <v>9</v>
      </c>
      <c r="J169" s="165"/>
      <c r="K169" s="163" t="s">
        <v>385</v>
      </c>
      <c r="L169" s="163"/>
      <c r="M169" s="163"/>
      <c r="N169" s="163"/>
      <c r="O169" s="86">
        <v>127.77</v>
      </c>
    </row>
    <row r="170" spans="2:15" ht="2.25" customHeight="1" x14ac:dyDescent="0.2"/>
    <row r="171" spans="2:15" x14ac:dyDescent="0.2">
      <c r="B171" s="158" t="s">
        <v>193</v>
      </c>
      <c r="C171" s="158"/>
      <c r="D171" s="158" t="s">
        <v>194</v>
      </c>
      <c r="E171" s="158"/>
      <c r="F171" s="158"/>
      <c r="G171" s="158"/>
      <c r="H171" s="158"/>
      <c r="I171" s="158"/>
      <c r="J171" s="158"/>
      <c r="K171" s="85" t="s">
        <v>195</v>
      </c>
      <c r="L171" s="84" t="s">
        <v>196</v>
      </c>
      <c r="M171" s="84" t="s">
        <v>197</v>
      </c>
      <c r="N171" s="84" t="s">
        <v>198</v>
      </c>
      <c r="O171" s="84" t="s">
        <v>199</v>
      </c>
    </row>
    <row r="172" spans="2:15" ht="10.5" customHeight="1" x14ac:dyDescent="0.2">
      <c r="D172" s="159" t="s">
        <v>206</v>
      </c>
      <c r="E172" s="159"/>
      <c r="F172" s="159"/>
      <c r="G172" s="159"/>
      <c r="H172" s="159"/>
      <c r="I172" s="159"/>
      <c r="J172" s="159"/>
    </row>
    <row r="173" spans="2:15" ht="12" customHeight="1" x14ac:dyDescent="0.2">
      <c r="B173" s="160" t="s">
        <v>388</v>
      </c>
      <c r="C173" s="160"/>
      <c r="D173" s="164" t="s">
        <v>389</v>
      </c>
      <c r="E173" s="164"/>
      <c r="F173" s="164"/>
      <c r="G173" s="164"/>
      <c r="H173" s="164"/>
      <c r="I173" s="164"/>
      <c r="J173" s="164"/>
      <c r="K173" s="83" t="s">
        <v>330</v>
      </c>
      <c r="M173" s="82">
        <v>3</v>
      </c>
      <c r="N173" s="81">
        <v>17.59</v>
      </c>
      <c r="O173" s="81">
        <v>52.77</v>
      </c>
    </row>
    <row r="174" spans="2:15" ht="12" customHeight="1" x14ac:dyDescent="0.2">
      <c r="O174" s="80">
        <v>52.77</v>
      </c>
    </row>
    <row r="175" spans="2:15" ht="10.5" customHeight="1" x14ac:dyDescent="0.2">
      <c r="D175" s="159" t="s">
        <v>221</v>
      </c>
      <c r="E175" s="159"/>
      <c r="F175" s="159"/>
      <c r="G175" s="159"/>
      <c r="H175" s="159"/>
      <c r="I175" s="159"/>
      <c r="J175" s="159"/>
    </row>
    <row r="176" spans="2:15" ht="12" customHeight="1" x14ac:dyDescent="0.2">
      <c r="B176" s="160" t="s">
        <v>479</v>
      </c>
      <c r="C176" s="160"/>
      <c r="D176" s="164" t="s">
        <v>480</v>
      </c>
      <c r="E176" s="164"/>
      <c r="F176" s="164"/>
      <c r="G176" s="164"/>
      <c r="H176" s="164"/>
      <c r="I176" s="164"/>
      <c r="J176" s="164"/>
      <c r="K176" s="83" t="s">
        <v>224</v>
      </c>
      <c r="L176" s="82">
        <v>1</v>
      </c>
      <c r="M176" s="82">
        <v>1</v>
      </c>
      <c r="N176" s="81">
        <v>75</v>
      </c>
      <c r="O176" s="81">
        <v>75</v>
      </c>
    </row>
    <row r="177" spans="2:15" ht="12" customHeight="1" x14ac:dyDescent="0.2">
      <c r="O177" s="80">
        <v>75</v>
      </c>
    </row>
    <row r="178" spans="2:15" ht="9" customHeight="1" x14ac:dyDescent="0.2"/>
    <row r="179" spans="2:15" ht="10.5" customHeight="1" x14ac:dyDescent="0.2">
      <c r="B179" s="161" t="s">
        <v>187</v>
      </c>
      <c r="C179" s="161"/>
      <c r="G179" s="162" t="s">
        <v>223</v>
      </c>
      <c r="H179" s="162"/>
      <c r="I179" s="162"/>
      <c r="J179" s="162"/>
      <c r="K179" s="162"/>
      <c r="L179" s="162"/>
      <c r="M179" s="162"/>
      <c r="N179" s="162"/>
      <c r="O179" s="162"/>
    </row>
    <row r="180" spans="2:15" ht="11.25" customHeight="1" x14ac:dyDescent="0.2">
      <c r="B180" s="160" t="s">
        <v>188</v>
      </c>
      <c r="C180" s="160"/>
      <c r="D180" s="158" t="s">
        <v>384</v>
      </c>
      <c r="E180" s="158"/>
      <c r="F180" s="87" t="s">
        <v>190</v>
      </c>
      <c r="G180" s="88">
        <v>9</v>
      </c>
      <c r="H180" s="87" t="s">
        <v>191</v>
      </c>
      <c r="I180" s="165">
        <v>9</v>
      </c>
      <c r="J180" s="165"/>
      <c r="K180" s="163" t="s">
        <v>385</v>
      </c>
      <c r="L180" s="163"/>
      <c r="M180" s="163"/>
      <c r="N180" s="163"/>
      <c r="O180" s="86">
        <v>183.56</v>
      </c>
    </row>
    <row r="181" spans="2:15" ht="2.25" customHeight="1" x14ac:dyDescent="0.2"/>
    <row r="182" spans="2:15" x14ac:dyDescent="0.2">
      <c r="B182" s="158" t="s">
        <v>193</v>
      </c>
      <c r="C182" s="158"/>
      <c r="D182" s="158" t="s">
        <v>194</v>
      </c>
      <c r="E182" s="158"/>
      <c r="F182" s="158"/>
      <c r="G182" s="158"/>
      <c r="H182" s="158"/>
      <c r="I182" s="158"/>
      <c r="J182" s="158"/>
      <c r="K182" s="85" t="s">
        <v>195</v>
      </c>
      <c r="L182" s="84" t="s">
        <v>196</v>
      </c>
      <c r="M182" s="84" t="s">
        <v>197</v>
      </c>
      <c r="N182" s="84" t="s">
        <v>198</v>
      </c>
      <c r="O182" s="84" t="s">
        <v>199</v>
      </c>
    </row>
    <row r="183" spans="2:15" ht="10.5" customHeight="1" x14ac:dyDescent="0.2">
      <c r="D183" s="159" t="s">
        <v>206</v>
      </c>
      <c r="E183" s="159"/>
      <c r="F183" s="159"/>
      <c r="G183" s="159"/>
      <c r="H183" s="159"/>
      <c r="I183" s="159"/>
      <c r="J183" s="159"/>
    </row>
    <row r="184" spans="2:15" ht="12" customHeight="1" x14ac:dyDescent="0.2">
      <c r="B184" s="160" t="s">
        <v>388</v>
      </c>
      <c r="C184" s="160"/>
      <c r="D184" s="164" t="s">
        <v>389</v>
      </c>
      <c r="E184" s="164"/>
      <c r="F184" s="164"/>
      <c r="G184" s="164"/>
      <c r="H184" s="164"/>
      <c r="I184" s="164"/>
      <c r="J184" s="164"/>
      <c r="K184" s="83" t="s">
        <v>330</v>
      </c>
      <c r="M184" s="82">
        <v>8</v>
      </c>
      <c r="N184" s="81">
        <v>17.59</v>
      </c>
      <c r="O184" s="81">
        <v>140.72</v>
      </c>
    </row>
    <row r="185" spans="2:15" ht="12" customHeight="1" x14ac:dyDescent="0.2">
      <c r="O185" s="80">
        <v>140.72</v>
      </c>
    </row>
    <row r="186" spans="2:15" ht="10.5" customHeight="1" x14ac:dyDescent="0.2">
      <c r="D186" s="159" t="s">
        <v>221</v>
      </c>
      <c r="E186" s="159"/>
      <c r="F186" s="159"/>
      <c r="G186" s="159"/>
      <c r="H186" s="159"/>
      <c r="I186" s="159"/>
      <c r="J186" s="159"/>
    </row>
    <row r="187" spans="2:15" ht="12" customHeight="1" x14ac:dyDescent="0.2">
      <c r="B187" s="160" t="s">
        <v>393</v>
      </c>
      <c r="C187" s="160"/>
      <c r="D187" s="164" t="s">
        <v>394</v>
      </c>
      <c r="E187" s="164"/>
      <c r="F187" s="164"/>
      <c r="G187" s="164"/>
      <c r="H187" s="164"/>
      <c r="I187" s="164"/>
      <c r="J187" s="164"/>
      <c r="K187" s="83" t="s">
        <v>224</v>
      </c>
      <c r="L187" s="82">
        <v>2</v>
      </c>
      <c r="M187" s="82">
        <v>2</v>
      </c>
      <c r="N187" s="81">
        <v>21.42</v>
      </c>
      <c r="O187" s="81">
        <v>42.84</v>
      </c>
    </row>
    <row r="188" spans="2:15" ht="12" customHeight="1" x14ac:dyDescent="0.2">
      <c r="O188" s="80">
        <v>42.84</v>
      </c>
    </row>
    <row r="189" spans="2:15" ht="9" customHeight="1" x14ac:dyDescent="0.2"/>
    <row r="190" spans="2:15" ht="10.5" customHeight="1" x14ac:dyDescent="0.2">
      <c r="B190" s="161" t="s">
        <v>187</v>
      </c>
      <c r="C190" s="161"/>
      <c r="G190" s="162" t="s">
        <v>476</v>
      </c>
      <c r="H190" s="162"/>
      <c r="I190" s="162"/>
      <c r="J190" s="162"/>
      <c r="K190" s="162"/>
      <c r="L190" s="162"/>
      <c r="M190" s="162"/>
      <c r="N190" s="162"/>
      <c r="O190" s="162"/>
    </row>
    <row r="191" spans="2:15" ht="11.25" customHeight="1" x14ac:dyDescent="0.2">
      <c r="B191" s="160" t="s">
        <v>188</v>
      </c>
      <c r="C191" s="160"/>
      <c r="D191" s="158" t="s">
        <v>284</v>
      </c>
      <c r="E191" s="158"/>
      <c r="F191" s="87" t="s">
        <v>190</v>
      </c>
      <c r="G191" s="88">
        <v>354.54550000000006</v>
      </c>
      <c r="H191" s="87" t="s">
        <v>191</v>
      </c>
      <c r="I191" s="165">
        <v>354.54550000000006</v>
      </c>
      <c r="J191" s="165"/>
      <c r="K191" s="163" t="s">
        <v>285</v>
      </c>
      <c r="L191" s="163"/>
      <c r="M191" s="163"/>
      <c r="N191" s="163"/>
      <c r="O191" s="86">
        <v>3.97</v>
      </c>
    </row>
    <row r="192" spans="2:15" ht="2.25" customHeight="1" x14ac:dyDescent="0.2"/>
    <row r="193" spans="2:15" x14ac:dyDescent="0.2">
      <c r="B193" s="158" t="s">
        <v>193</v>
      </c>
      <c r="C193" s="158"/>
      <c r="D193" s="158" t="s">
        <v>194</v>
      </c>
      <c r="E193" s="158"/>
      <c r="F193" s="158"/>
      <c r="G193" s="158"/>
      <c r="H193" s="158"/>
      <c r="I193" s="158"/>
      <c r="J193" s="158"/>
      <c r="K193" s="85" t="s">
        <v>195</v>
      </c>
      <c r="L193" s="84" t="s">
        <v>196</v>
      </c>
      <c r="M193" s="84" t="s">
        <v>197</v>
      </c>
      <c r="N193" s="84" t="s">
        <v>198</v>
      </c>
      <c r="O193" s="84" t="s">
        <v>199</v>
      </c>
    </row>
    <row r="194" spans="2:15" ht="10.5" customHeight="1" x14ac:dyDescent="0.2">
      <c r="D194" s="159" t="s">
        <v>221</v>
      </c>
      <c r="E194" s="159"/>
      <c r="F194" s="159"/>
      <c r="G194" s="159"/>
      <c r="H194" s="159"/>
      <c r="I194" s="159"/>
      <c r="J194" s="159"/>
    </row>
    <row r="195" spans="2:15" ht="12" customHeight="1" x14ac:dyDescent="0.2">
      <c r="B195" s="160" t="s">
        <v>481</v>
      </c>
      <c r="C195" s="160"/>
      <c r="D195" s="164" t="s">
        <v>482</v>
      </c>
      <c r="E195" s="164"/>
      <c r="F195" s="164"/>
      <c r="G195" s="164"/>
      <c r="H195" s="164"/>
      <c r="I195" s="164"/>
      <c r="J195" s="164"/>
      <c r="K195" s="83" t="s">
        <v>224</v>
      </c>
      <c r="L195" s="82">
        <v>1</v>
      </c>
      <c r="M195" s="82">
        <v>2.5400000000000002E-2</v>
      </c>
      <c r="N195" s="81">
        <v>156.49</v>
      </c>
      <c r="O195" s="81">
        <v>3.97</v>
      </c>
    </row>
    <row r="196" spans="2:15" ht="12" customHeight="1" x14ac:dyDescent="0.2">
      <c r="O196" s="80">
        <v>3.97</v>
      </c>
    </row>
    <row r="197" spans="2:15" ht="9" customHeight="1" x14ac:dyDescent="0.2"/>
    <row r="198" spans="2:15" ht="10.5" customHeight="1" x14ac:dyDescent="0.2">
      <c r="B198" s="161" t="s">
        <v>187</v>
      </c>
      <c r="C198" s="161"/>
      <c r="G198" s="162" t="s">
        <v>478</v>
      </c>
      <c r="H198" s="162"/>
      <c r="I198" s="162"/>
      <c r="J198" s="162"/>
      <c r="K198" s="162"/>
      <c r="L198" s="162"/>
      <c r="M198" s="162"/>
      <c r="N198" s="162"/>
      <c r="O198" s="162"/>
    </row>
    <row r="199" spans="2:15" ht="11.25" customHeight="1" x14ac:dyDescent="0.2">
      <c r="B199" s="160" t="s">
        <v>188</v>
      </c>
      <c r="C199" s="160"/>
      <c r="D199" s="158" t="s">
        <v>284</v>
      </c>
      <c r="E199" s="158"/>
      <c r="F199" s="87" t="s">
        <v>190</v>
      </c>
      <c r="G199" s="88">
        <v>900</v>
      </c>
      <c r="H199" s="87" t="s">
        <v>191</v>
      </c>
      <c r="I199" s="165">
        <v>900</v>
      </c>
      <c r="J199" s="165"/>
      <c r="K199" s="163" t="s">
        <v>285</v>
      </c>
      <c r="L199" s="163"/>
      <c r="M199" s="163"/>
      <c r="N199" s="163"/>
      <c r="O199" s="86">
        <v>1.56</v>
      </c>
    </row>
    <row r="200" spans="2:15" ht="2.25" customHeight="1" x14ac:dyDescent="0.2"/>
    <row r="201" spans="2:15" x14ac:dyDescent="0.2">
      <c r="B201" s="158" t="s">
        <v>193</v>
      </c>
      <c r="C201" s="158"/>
      <c r="D201" s="158" t="s">
        <v>194</v>
      </c>
      <c r="E201" s="158"/>
      <c r="F201" s="158"/>
      <c r="G201" s="158"/>
      <c r="H201" s="158"/>
      <c r="I201" s="158"/>
      <c r="J201" s="158"/>
      <c r="K201" s="85" t="s">
        <v>195</v>
      </c>
      <c r="L201" s="84" t="s">
        <v>196</v>
      </c>
      <c r="M201" s="84" t="s">
        <v>197</v>
      </c>
      <c r="N201" s="84" t="s">
        <v>198</v>
      </c>
      <c r="O201" s="84" t="s">
        <v>199</v>
      </c>
    </row>
    <row r="202" spans="2:15" ht="10.5" customHeight="1" x14ac:dyDescent="0.2">
      <c r="D202" s="159" t="s">
        <v>221</v>
      </c>
      <c r="E202" s="159"/>
      <c r="F202" s="159"/>
      <c r="G202" s="159"/>
      <c r="H202" s="159"/>
      <c r="I202" s="159"/>
      <c r="J202" s="159"/>
    </row>
    <row r="203" spans="2:15" ht="12" customHeight="1" x14ac:dyDescent="0.2">
      <c r="B203" s="160" t="s">
        <v>481</v>
      </c>
      <c r="C203" s="160"/>
      <c r="D203" s="164" t="s">
        <v>482</v>
      </c>
      <c r="E203" s="164"/>
      <c r="F203" s="164"/>
      <c r="G203" s="164"/>
      <c r="H203" s="164"/>
      <c r="I203" s="164"/>
      <c r="J203" s="164"/>
      <c r="K203" s="83" t="s">
        <v>224</v>
      </c>
      <c r="L203" s="82">
        <v>1</v>
      </c>
      <c r="M203" s="82">
        <v>0.01</v>
      </c>
      <c r="N203" s="81">
        <v>156.49</v>
      </c>
      <c r="O203" s="81">
        <v>1.56</v>
      </c>
    </row>
    <row r="204" spans="2:15" ht="12" customHeight="1" x14ac:dyDescent="0.2">
      <c r="O204" s="80">
        <v>1.56</v>
      </c>
    </row>
    <row r="205" spans="2:15" ht="9" customHeight="1" x14ac:dyDescent="0.2"/>
    <row r="206" spans="2:15" ht="10.5" customHeight="1" x14ac:dyDescent="0.2">
      <c r="B206" s="161" t="s">
        <v>187</v>
      </c>
      <c r="C206" s="161"/>
      <c r="G206" s="162" t="s">
        <v>303</v>
      </c>
      <c r="H206" s="162"/>
      <c r="I206" s="162"/>
      <c r="J206" s="162"/>
      <c r="K206" s="162"/>
      <c r="L206" s="162"/>
      <c r="M206" s="162"/>
      <c r="N206" s="162"/>
      <c r="O206" s="162"/>
    </row>
    <row r="207" spans="2:15" ht="11.25" customHeight="1" x14ac:dyDescent="0.2">
      <c r="B207" s="160" t="s">
        <v>188</v>
      </c>
      <c r="C207" s="160"/>
      <c r="D207" s="158" t="s">
        <v>284</v>
      </c>
      <c r="E207" s="158"/>
      <c r="F207" s="87" t="s">
        <v>190</v>
      </c>
      <c r="G207" s="88">
        <v>600</v>
      </c>
      <c r="H207" s="87" t="s">
        <v>191</v>
      </c>
      <c r="I207" s="165">
        <v>600</v>
      </c>
      <c r="J207" s="165"/>
      <c r="K207" s="163" t="s">
        <v>285</v>
      </c>
      <c r="L207" s="163"/>
      <c r="M207" s="163"/>
      <c r="N207" s="163"/>
      <c r="O207" s="86">
        <v>2.96</v>
      </c>
    </row>
    <row r="208" spans="2:15" ht="2.25" customHeight="1" x14ac:dyDescent="0.2"/>
    <row r="209" spans="2:15" x14ac:dyDescent="0.2">
      <c r="B209" s="158" t="s">
        <v>193</v>
      </c>
      <c r="C209" s="158"/>
      <c r="D209" s="158" t="s">
        <v>194</v>
      </c>
      <c r="E209" s="158"/>
      <c r="F209" s="158"/>
      <c r="G209" s="158"/>
      <c r="H209" s="158"/>
      <c r="I209" s="158"/>
      <c r="J209" s="158"/>
      <c r="K209" s="85" t="s">
        <v>195</v>
      </c>
      <c r="L209" s="84" t="s">
        <v>196</v>
      </c>
      <c r="M209" s="84" t="s">
        <v>197</v>
      </c>
      <c r="N209" s="84" t="s">
        <v>198</v>
      </c>
      <c r="O209" s="84" t="s">
        <v>199</v>
      </c>
    </row>
    <row r="210" spans="2:15" ht="10.5" customHeight="1" x14ac:dyDescent="0.2">
      <c r="D210" s="159" t="s">
        <v>263</v>
      </c>
      <c r="E210" s="159"/>
      <c r="F210" s="159"/>
      <c r="G210" s="159"/>
      <c r="H210" s="159"/>
      <c r="I210" s="159"/>
      <c r="J210" s="159"/>
    </row>
    <row r="211" spans="2:15" ht="12" customHeight="1" x14ac:dyDescent="0.2">
      <c r="B211" s="160" t="s">
        <v>310</v>
      </c>
      <c r="C211" s="160"/>
      <c r="D211" s="164" t="s">
        <v>311</v>
      </c>
      <c r="E211" s="164"/>
      <c r="F211" s="164"/>
      <c r="G211" s="164"/>
      <c r="H211" s="164"/>
      <c r="I211" s="164"/>
      <c r="J211" s="164"/>
      <c r="K211" s="83" t="s">
        <v>266</v>
      </c>
      <c r="L211" s="82">
        <v>0.5</v>
      </c>
      <c r="M211" s="82">
        <v>7.4999999999999997E-3</v>
      </c>
      <c r="N211" s="81">
        <v>19.330000000000002</v>
      </c>
      <c r="O211" s="81">
        <v>0.14000000000000001</v>
      </c>
    </row>
    <row r="212" spans="2:15" ht="12" customHeight="1" x14ac:dyDescent="0.2">
      <c r="O212" s="80">
        <v>0.14000000000000001</v>
      </c>
    </row>
    <row r="213" spans="2:15" ht="10.5" customHeight="1" x14ac:dyDescent="0.2">
      <c r="D213" s="159" t="s">
        <v>221</v>
      </c>
      <c r="E213" s="159"/>
      <c r="F213" s="159"/>
      <c r="G213" s="159"/>
      <c r="H213" s="159"/>
      <c r="I213" s="159"/>
      <c r="J213" s="159"/>
    </row>
    <row r="214" spans="2:15" ht="12" customHeight="1" x14ac:dyDescent="0.2">
      <c r="B214" s="160" t="s">
        <v>271</v>
      </c>
      <c r="C214" s="160"/>
      <c r="D214" s="164" t="s">
        <v>272</v>
      </c>
      <c r="E214" s="164"/>
      <c r="F214" s="164"/>
      <c r="G214" s="164"/>
      <c r="H214" s="164"/>
      <c r="I214" s="164"/>
      <c r="J214" s="164"/>
      <c r="K214" s="83" t="s">
        <v>224</v>
      </c>
      <c r="L214" s="82">
        <v>0.5</v>
      </c>
      <c r="M214" s="82">
        <v>7.4999999999999997E-3</v>
      </c>
      <c r="N214" s="81">
        <v>376.37</v>
      </c>
      <c r="O214" s="81">
        <v>2.82</v>
      </c>
    </row>
    <row r="215" spans="2:15" ht="12" customHeight="1" x14ac:dyDescent="0.2">
      <c r="B215" s="160" t="s">
        <v>281</v>
      </c>
      <c r="C215" s="160"/>
      <c r="D215" s="164" t="s">
        <v>282</v>
      </c>
      <c r="E215" s="164"/>
      <c r="F215" s="164"/>
      <c r="G215" s="164"/>
      <c r="H215" s="164"/>
      <c r="I215" s="164"/>
      <c r="J215" s="164"/>
      <c r="K215" s="83" t="s">
        <v>283</v>
      </c>
      <c r="M215" s="82">
        <v>3</v>
      </c>
      <c r="N215" s="81">
        <v>0.14000000000000001</v>
      </c>
    </row>
    <row r="216" spans="2:15" ht="12" customHeight="1" x14ac:dyDescent="0.2">
      <c r="O216" s="80">
        <v>2.82</v>
      </c>
    </row>
    <row r="217" spans="2:15" ht="9" customHeight="1" x14ac:dyDescent="0.2"/>
    <row r="218" spans="2:15" ht="10.5" customHeight="1" x14ac:dyDescent="0.2">
      <c r="B218" s="161" t="s">
        <v>187</v>
      </c>
      <c r="C218" s="161"/>
      <c r="G218" s="162" t="s">
        <v>482</v>
      </c>
      <c r="H218" s="162"/>
      <c r="I218" s="162"/>
      <c r="J218" s="162"/>
      <c r="K218" s="162"/>
      <c r="L218" s="162"/>
      <c r="M218" s="162"/>
      <c r="N218" s="162"/>
      <c r="O218" s="162"/>
    </row>
    <row r="219" spans="2:15" ht="11.25" customHeight="1" x14ac:dyDescent="0.2">
      <c r="B219" s="160" t="s">
        <v>188</v>
      </c>
      <c r="C219" s="160"/>
      <c r="D219" s="158" t="s">
        <v>384</v>
      </c>
      <c r="E219" s="158"/>
      <c r="F219" s="87" t="s">
        <v>190</v>
      </c>
      <c r="G219" s="88">
        <v>9</v>
      </c>
      <c r="H219" s="87" t="s">
        <v>191</v>
      </c>
      <c r="I219" s="165">
        <v>9</v>
      </c>
      <c r="J219" s="165"/>
      <c r="K219" s="163" t="s">
        <v>385</v>
      </c>
      <c r="L219" s="163"/>
      <c r="M219" s="163"/>
      <c r="N219" s="163"/>
      <c r="O219" s="86">
        <v>156.49</v>
      </c>
    </row>
    <row r="220" spans="2:15" ht="2.25" customHeight="1" x14ac:dyDescent="0.2"/>
    <row r="221" spans="2:15" x14ac:dyDescent="0.2">
      <c r="B221" s="158" t="s">
        <v>193</v>
      </c>
      <c r="C221" s="158"/>
      <c r="D221" s="158" t="s">
        <v>194</v>
      </c>
      <c r="E221" s="158"/>
      <c r="F221" s="158"/>
      <c r="G221" s="158"/>
      <c r="H221" s="158"/>
      <c r="I221" s="158"/>
      <c r="J221" s="158"/>
      <c r="K221" s="85" t="s">
        <v>195</v>
      </c>
      <c r="L221" s="84" t="s">
        <v>196</v>
      </c>
      <c r="M221" s="84" t="s">
        <v>197</v>
      </c>
      <c r="N221" s="84" t="s">
        <v>198</v>
      </c>
      <c r="O221" s="84" t="s">
        <v>199</v>
      </c>
    </row>
    <row r="222" spans="2:15" ht="10.5" customHeight="1" x14ac:dyDescent="0.2">
      <c r="D222" s="159" t="s">
        <v>263</v>
      </c>
      <c r="E222" s="159"/>
      <c r="F222" s="159"/>
      <c r="G222" s="159"/>
      <c r="H222" s="159"/>
      <c r="I222" s="159"/>
      <c r="J222" s="159"/>
    </row>
    <row r="223" spans="2:15" ht="12" customHeight="1" x14ac:dyDescent="0.2">
      <c r="B223" s="160" t="s">
        <v>395</v>
      </c>
      <c r="C223" s="160"/>
      <c r="D223" s="164" t="s">
        <v>396</v>
      </c>
      <c r="E223" s="164"/>
      <c r="F223" s="164"/>
      <c r="G223" s="164"/>
      <c r="H223" s="164"/>
      <c r="I223" s="164"/>
      <c r="J223" s="164"/>
      <c r="K223" s="83" t="s">
        <v>266</v>
      </c>
      <c r="L223" s="82">
        <v>1</v>
      </c>
      <c r="M223" s="82">
        <v>1</v>
      </c>
      <c r="N223" s="81">
        <v>28.490000000000002</v>
      </c>
      <c r="O223" s="81">
        <v>28.490000000000002</v>
      </c>
    </row>
    <row r="224" spans="2:15" ht="12" customHeight="1" x14ac:dyDescent="0.2">
      <c r="O224" s="80">
        <v>28.490000000000002</v>
      </c>
    </row>
    <row r="225" spans="2:15" ht="10.5" customHeight="1" x14ac:dyDescent="0.2">
      <c r="D225" s="159" t="s">
        <v>206</v>
      </c>
      <c r="E225" s="159"/>
      <c r="F225" s="159"/>
      <c r="G225" s="159"/>
      <c r="H225" s="159"/>
      <c r="I225" s="159"/>
      <c r="J225" s="159"/>
    </row>
    <row r="226" spans="2:15" ht="12" customHeight="1" x14ac:dyDescent="0.2">
      <c r="B226" s="160" t="s">
        <v>388</v>
      </c>
      <c r="C226" s="160"/>
      <c r="D226" s="164" t="s">
        <v>389</v>
      </c>
      <c r="E226" s="164"/>
      <c r="F226" s="164"/>
      <c r="G226" s="164"/>
      <c r="H226" s="164"/>
      <c r="I226" s="164"/>
      <c r="J226" s="164"/>
      <c r="K226" s="83" t="s">
        <v>330</v>
      </c>
      <c r="M226" s="82">
        <v>2.8000000000000003</v>
      </c>
      <c r="N226" s="81">
        <v>17.59</v>
      </c>
      <c r="O226" s="81">
        <v>49.25</v>
      </c>
    </row>
    <row r="227" spans="2:15" ht="12" customHeight="1" x14ac:dyDescent="0.2">
      <c r="O227" s="80">
        <v>49.25</v>
      </c>
    </row>
    <row r="228" spans="2:15" ht="10.5" customHeight="1" x14ac:dyDescent="0.2">
      <c r="D228" s="159" t="s">
        <v>221</v>
      </c>
      <c r="E228" s="159"/>
      <c r="F228" s="159"/>
      <c r="G228" s="159"/>
      <c r="H228" s="159"/>
      <c r="I228" s="159"/>
      <c r="J228" s="159"/>
    </row>
    <row r="229" spans="2:15" ht="12" customHeight="1" x14ac:dyDescent="0.2">
      <c r="B229" s="160" t="s">
        <v>483</v>
      </c>
      <c r="C229" s="160"/>
      <c r="D229" s="164" t="s">
        <v>484</v>
      </c>
      <c r="E229" s="164"/>
      <c r="F229" s="164"/>
      <c r="G229" s="164"/>
      <c r="H229" s="164"/>
      <c r="I229" s="164"/>
      <c r="J229" s="164"/>
      <c r="K229" s="83" t="s">
        <v>224</v>
      </c>
      <c r="L229" s="82">
        <v>1</v>
      </c>
      <c r="M229" s="82">
        <v>1</v>
      </c>
      <c r="N229" s="81">
        <v>78.75</v>
      </c>
      <c r="O229" s="81">
        <v>78.75</v>
      </c>
    </row>
    <row r="230" spans="2:15" ht="12" customHeight="1" x14ac:dyDescent="0.2">
      <c r="O230" s="80">
        <v>78.75</v>
      </c>
    </row>
    <row r="231" spans="2:15" ht="9" customHeight="1" x14ac:dyDescent="0.2"/>
    <row r="232" spans="2:15" ht="10.5" customHeight="1" x14ac:dyDescent="0.2">
      <c r="B232" s="161" t="s">
        <v>187</v>
      </c>
      <c r="C232" s="161"/>
      <c r="G232" s="162" t="s">
        <v>270</v>
      </c>
      <c r="H232" s="162"/>
      <c r="I232" s="162"/>
      <c r="J232" s="162"/>
      <c r="K232" s="162"/>
      <c r="L232" s="162"/>
      <c r="M232" s="162"/>
      <c r="N232" s="162"/>
      <c r="O232" s="162"/>
    </row>
    <row r="233" spans="2:15" ht="11.25" customHeight="1" x14ac:dyDescent="0.2">
      <c r="B233" s="160" t="s">
        <v>188</v>
      </c>
      <c r="C233" s="160"/>
      <c r="D233" s="158" t="s">
        <v>384</v>
      </c>
      <c r="E233" s="158"/>
      <c r="F233" s="87" t="s">
        <v>190</v>
      </c>
      <c r="G233" s="88">
        <v>9</v>
      </c>
      <c r="H233" s="87" t="s">
        <v>191</v>
      </c>
      <c r="I233" s="165">
        <v>9</v>
      </c>
      <c r="J233" s="165"/>
      <c r="K233" s="163" t="s">
        <v>385</v>
      </c>
      <c r="L233" s="163"/>
      <c r="M233" s="163"/>
      <c r="N233" s="163"/>
      <c r="O233" s="86">
        <v>199.79</v>
      </c>
    </row>
    <row r="234" spans="2:15" ht="2.25" customHeight="1" x14ac:dyDescent="0.2"/>
    <row r="235" spans="2:15" x14ac:dyDescent="0.2">
      <c r="B235" s="158" t="s">
        <v>193</v>
      </c>
      <c r="C235" s="158"/>
      <c r="D235" s="158" t="s">
        <v>194</v>
      </c>
      <c r="E235" s="158"/>
      <c r="F235" s="158"/>
      <c r="G235" s="158"/>
      <c r="H235" s="158"/>
      <c r="I235" s="158"/>
      <c r="J235" s="158"/>
      <c r="K235" s="85" t="s">
        <v>195</v>
      </c>
      <c r="L235" s="84" t="s">
        <v>196</v>
      </c>
      <c r="M235" s="84" t="s">
        <v>197</v>
      </c>
      <c r="N235" s="84" t="s">
        <v>198</v>
      </c>
      <c r="O235" s="84" t="s">
        <v>199</v>
      </c>
    </row>
    <row r="236" spans="2:15" ht="10.5" customHeight="1" x14ac:dyDescent="0.2">
      <c r="D236" s="159" t="s">
        <v>263</v>
      </c>
      <c r="E236" s="159"/>
      <c r="F236" s="159"/>
      <c r="G236" s="159"/>
      <c r="H236" s="159"/>
      <c r="I236" s="159"/>
      <c r="J236" s="159"/>
    </row>
    <row r="237" spans="2:15" ht="12" customHeight="1" x14ac:dyDescent="0.2">
      <c r="B237" s="160" t="s">
        <v>395</v>
      </c>
      <c r="C237" s="160"/>
      <c r="D237" s="164" t="s">
        <v>396</v>
      </c>
      <c r="E237" s="164"/>
      <c r="F237" s="164"/>
      <c r="G237" s="164"/>
      <c r="H237" s="164"/>
      <c r="I237" s="164"/>
      <c r="J237" s="164"/>
      <c r="K237" s="83" t="s">
        <v>266</v>
      </c>
      <c r="L237" s="82">
        <v>1</v>
      </c>
      <c r="M237" s="82">
        <v>1</v>
      </c>
      <c r="N237" s="81">
        <v>28.490000000000002</v>
      </c>
      <c r="O237" s="81">
        <v>28.490000000000002</v>
      </c>
    </row>
    <row r="238" spans="2:15" ht="12" customHeight="1" x14ac:dyDescent="0.2">
      <c r="O238" s="80">
        <v>28.490000000000002</v>
      </c>
    </row>
    <row r="239" spans="2:15" ht="10.5" customHeight="1" x14ac:dyDescent="0.2">
      <c r="D239" s="159" t="s">
        <v>206</v>
      </c>
      <c r="E239" s="159"/>
      <c r="F239" s="159"/>
      <c r="G239" s="159"/>
      <c r="H239" s="159"/>
      <c r="I239" s="159"/>
      <c r="J239" s="159"/>
    </row>
    <row r="240" spans="2:15" ht="12" customHeight="1" x14ac:dyDescent="0.2">
      <c r="B240" s="160" t="s">
        <v>388</v>
      </c>
      <c r="C240" s="160"/>
      <c r="D240" s="164" t="s">
        <v>389</v>
      </c>
      <c r="E240" s="164"/>
      <c r="F240" s="164"/>
      <c r="G240" s="164"/>
      <c r="H240" s="164"/>
      <c r="I240" s="164"/>
      <c r="J240" s="164"/>
      <c r="K240" s="83" t="s">
        <v>330</v>
      </c>
      <c r="M240" s="82">
        <v>3.5</v>
      </c>
      <c r="N240" s="81">
        <v>17.59</v>
      </c>
      <c r="O240" s="81">
        <v>61.57</v>
      </c>
    </row>
    <row r="241" spans="2:15" ht="12" customHeight="1" x14ac:dyDescent="0.2">
      <c r="O241" s="80">
        <v>61.57</v>
      </c>
    </row>
    <row r="242" spans="2:15" ht="10.5" customHeight="1" x14ac:dyDescent="0.2">
      <c r="D242" s="159" t="s">
        <v>221</v>
      </c>
      <c r="E242" s="159"/>
      <c r="F242" s="159"/>
      <c r="G242" s="159"/>
      <c r="H242" s="159"/>
      <c r="I242" s="159"/>
      <c r="J242" s="159"/>
    </row>
    <row r="243" spans="2:15" ht="12" customHeight="1" x14ac:dyDescent="0.2">
      <c r="B243" s="160" t="s">
        <v>397</v>
      </c>
      <c r="C243" s="160"/>
      <c r="D243" s="164" t="s">
        <v>398</v>
      </c>
      <c r="E243" s="164"/>
      <c r="F243" s="164"/>
      <c r="G243" s="164"/>
      <c r="H243" s="164"/>
      <c r="I243" s="164"/>
      <c r="J243" s="164"/>
      <c r="K243" s="83" t="s">
        <v>224</v>
      </c>
      <c r="L243" s="82">
        <v>1</v>
      </c>
      <c r="M243" s="82">
        <v>1</v>
      </c>
      <c r="N243" s="81">
        <v>109.73</v>
      </c>
      <c r="O243" s="81">
        <v>109.73</v>
      </c>
    </row>
    <row r="244" spans="2:15" ht="12" customHeight="1" x14ac:dyDescent="0.2">
      <c r="O244" s="80">
        <v>109.73</v>
      </c>
    </row>
    <row r="245" spans="2:15" ht="9" customHeight="1" x14ac:dyDescent="0.2"/>
    <row r="246" spans="2:15" ht="10.5" customHeight="1" x14ac:dyDescent="0.2">
      <c r="B246" s="161" t="s">
        <v>187</v>
      </c>
      <c r="C246" s="161"/>
      <c r="G246" s="162" t="s">
        <v>272</v>
      </c>
      <c r="H246" s="162"/>
      <c r="I246" s="162"/>
      <c r="J246" s="162"/>
      <c r="K246" s="162"/>
      <c r="L246" s="162"/>
      <c r="M246" s="162"/>
      <c r="N246" s="162"/>
      <c r="O246" s="162"/>
    </row>
    <row r="247" spans="2:15" ht="11.25" customHeight="1" x14ac:dyDescent="0.2">
      <c r="B247" s="160" t="s">
        <v>188</v>
      </c>
      <c r="C247" s="160"/>
      <c r="D247" s="158" t="s">
        <v>384</v>
      </c>
      <c r="E247" s="158"/>
      <c r="F247" s="87" t="s">
        <v>190</v>
      </c>
      <c r="G247" s="88">
        <v>9</v>
      </c>
      <c r="H247" s="87" t="s">
        <v>191</v>
      </c>
      <c r="I247" s="165">
        <v>9</v>
      </c>
      <c r="J247" s="165"/>
      <c r="K247" s="163" t="s">
        <v>385</v>
      </c>
      <c r="L247" s="163"/>
      <c r="M247" s="163"/>
      <c r="N247" s="163"/>
      <c r="O247" s="86">
        <v>376.37</v>
      </c>
    </row>
    <row r="248" spans="2:15" ht="2.25" customHeight="1" x14ac:dyDescent="0.2"/>
    <row r="249" spans="2:15" x14ac:dyDescent="0.2">
      <c r="B249" s="158" t="s">
        <v>193</v>
      </c>
      <c r="C249" s="158"/>
      <c r="D249" s="158" t="s">
        <v>194</v>
      </c>
      <c r="E249" s="158"/>
      <c r="F249" s="158"/>
      <c r="G249" s="158"/>
      <c r="H249" s="158"/>
      <c r="I249" s="158"/>
      <c r="J249" s="158"/>
      <c r="K249" s="85" t="s">
        <v>195</v>
      </c>
      <c r="L249" s="84" t="s">
        <v>196</v>
      </c>
      <c r="M249" s="84" t="s">
        <v>197</v>
      </c>
      <c r="N249" s="84" t="s">
        <v>198</v>
      </c>
      <c r="O249" s="84" t="s">
        <v>199</v>
      </c>
    </row>
    <row r="250" spans="2:15" ht="10.5" customHeight="1" x14ac:dyDescent="0.2">
      <c r="D250" s="159" t="s">
        <v>263</v>
      </c>
      <c r="E250" s="159"/>
      <c r="F250" s="159"/>
      <c r="G250" s="159"/>
      <c r="H250" s="159"/>
      <c r="I250" s="159"/>
      <c r="J250" s="159"/>
    </row>
    <row r="251" spans="2:15" ht="12" customHeight="1" x14ac:dyDescent="0.2">
      <c r="B251" s="160" t="s">
        <v>399</v>
      </c>
      <c r="C251" s="160"/>
      <c r="D251" s="164" t="s">
        <v>400</v>
      </c>
      <c r="E251" s="164"/>
      <c r="F251" s="164"/>
      <c r="G251" s="164"/>
      <c r="H251" s="164"/>
      <c r="I251" s="164"/>
      <c r="J251" s="164"/>
      <c r="K251" s="83" t="s">
        <v>266</v>
      </c>
      <c r="L251" s="82">
        <v>1</v>
      </c>
      <c r="M251" s="82">
        <v>1</v>
      </c>
      <c r="N251" s="81">
        <v>33.520000000000003</v>
      </c>
      <c r="O251" s="81">
        <v>33.520000000000003</v>
      </c>
    </row>
    <row r="252" spans="2:15" ht="12" customHeight="1" x14ac:dyDescent="0.2">
      <c r="O252" s="80">
        <v>33.520000000000003</v>
      </c>
    </row>
    <row r="253" spans="2:15" ht="10.5" customHeight="1" x14ac:dyDescent="0.2">
      <c r="D253" s="159" t="s">
        <v>206</v>
      </c>
      <c r="E253" s="159"/>
      <c r="F253" s="159"/>
      <c r="G253" s="159"/>
      <c r="H253" s="159"/>
      <c r="I253" s="159"/>
      <c r="J253" s="159"/>
    </row>
    <row r="254" spans="2:15" ht="12" customHeight="1" x14ac:dyDescent="0.2">
      <c r="B254" s="160" t="s">
        <v>388</v>
      </c>
      <c r="C254" s="160"/>
      <c r="D254" s="164" t="s">
        <v>389</v>
      </c>
      <c r="E254" s="164"/>
      <c r="F254" s="164"/>
      <c r="G254" s="164"/>
      <c r="H254" s="164"/>
      <c r="I254" s="164"/>
      <c r="J254" s="164"/>
      <c r="K254" s="83" t="s">
        <v>330</v>
      </c>
      <c r="M254" s="82">
        <v>8.5</v>
      </c>
      <c r="N254" s="81">
        <v>17.59</v>
      </c>
      <c r="O254" s="81">
        <v>149.52000000000001</v>
      </c>
    </row>
    <row r="255" spans="2:15" ht="12" customHeight="1" x14ac:dyDescent="0.2">
      <c r="O255" s="80">
        <v>149.52000000000001</v>
      </c>
    </row>
    <row r="256" spans="2:15" ht="10.5" customHeight="1" x14ac:dyDescent="0.2">
      <c r="D256" s="159" t="s">
        <v>221</v>
      </c>
      <c r="E256" s="159"/>
      <c r="F256" s="159"/>
      <c r="G256" s="159"/>
      <c r="H256" s="159"/>
      <c r="I256" s="159"/>
      <c r="J256" s="159"/>
    </row>
    <row r="257" spans="2:15" ht="12" customHeight="1" x14ac:dyDescent="0.2">
      <c r="B257" s="160" t="s">
        <v>401</v>
      </c>
      <c r="C257" s="160"/>
      <c r="D257" s="164" t="s">
        <v>272</v>
      </c>
      <c r="E257" s="164"/>
      <c r="F257" s="164"/>
      <c r="G257" s="164"/>
      <c r="H257" s="164"/>
      <c r="I257" s="164"/>
      <c r="J257" s="164"/>
      <c r="K257" s="83" t="s">
        <v>224</v>
      </c>
      <c r="L257" s="82">
        <v>1</v>
      </c>
      <c r="M257" s="82">
        <v>1</v>
      </c>
      <c r="N257" s="81">
        <v>193.33</v>
      </c>
      <c r="O257" s="81">
        <v>193.33</v>
      </c>
    </row>
    <row r="258" spans="2:15" ht="12" customHeight="1" x14ac:dyDescent="0.2">
      <c r="O258" s="80">
        <v>193.33</v>
      </c>
    </row>
    <row r="259" spans="2:15" ht="9" customHeight="1" x14ac:dyDescent="0.2"/>
    <row r="260" spans="2:15" ht="10.5" customHeight="1" x14ac:dyDescent="0.2">
      <c r="B260" s="161" t="s">
        <v>187</v>
      </c>
      <c r="C260" s="161"/>
      <c r="G260" s="162" t="s">
        <v>272</v>
      </c>
      <c r="H260" s="162"/>
      <c r="I260" s="162"/>
      <c r="J260" s="162"/>
      <c r="K260" s="162"/>
      <c r="L260" s="162"/>
      <c r="M260" s="162"/>
      <c r="N260" s="162"/>
      <c r="O260" s="162"/>
    </row>
    <row r="261" spans="2:15" ht="11.25" customHeight="1" x14ac:dyDescent="0.2">
      <c r="B261" s="160" t="s">
        <v>188</v>
      </c>
      <c r="C261" s="160"/>
      <c r="D261" s="158" t="s">
        <v>384</v>
      </c>
      <c r="E261" s="158"/>
      <c r="F261" s="87" t="s">
        <v>190</v>
      </c>
      <c r="G261" s="88">
        <v>9</v>
      </c>
      <c r="H261" s="87" t="s">
        <v>191</v>
      </c>
      <c r="I261" s="165">
        <v>9</v>
      </c>
      <c r="J261" s="165"/>
      <c r="K261" s="163" t="s">
        <v>385</v>
      </c>
      <c r="L261" s="163"/>
      <c r="M261" s="163"/>
      <c r="N261" s="163"/>
      <c r="O261" s="86">
        <v>376.37</v>
      </c>
    </row>
    <row r="262" spans="2:15" ht="2.25" customHeight="1" x14ac:dyDescent="0.2"/>
    <row r="263" spans="2:15" x14ac:dyDescent="0.2">
      <c r="B263" s="158" t="s">
        <v>193</v>
      </c>
      <c r="C263" s="158"/>
      <c r="D263" s="158" t="s">
        <v>194</v>
      </c>
      <c r="E263" s="158"/>
      <c r="F263" s="158"/>
      <c r="G263" s="158"/>
      <c r="H263" s="158"/>
      <c r="I263" s="158"/>
      <c r="J263" s="158"/>
      <c r="K263" s="85" t="s">
        <v>195</v>
      </c>
      <c r="L263" s="84" t="s">
        <v>196</v>
      </c>
      <c r="M263" s="84" t="s">
        <v>197</v>
      </c>
      <c r="N263" s="84" t="s">
        <v>198</v>
      </c>
      <c r="O263" s="84" t="s">
        <v>199</v>
      </c>
    </row>
    <row r="264" spans="2:15" ht="10.5" customHeight="1" x14ac:dyDescent="0.2">
      <c r="D264" s="159" t="s">
        <v>263</v>
      </c>
      <c r="E264" s="159"/>
      <c r="F264" s="159"/>
      <c r="G264" s="159"/>
      <c r="H264" s="159"/>
      <c r="I264" s="159"/>
      <c r="J264" s="159"/>
    </row>
    <row r="265" spans="2:15" ht="12" customHeight="1" x14ac:dyDescent="0.2">
      <c r="B265" s="160" t="s">
        <v>399</v>
      </c>
      <c r="C265" s="160"/>
      <c r="D265" s="164" t="s">
        <v>400</v>
      </c>
      <c r="E265" s="164"/>
      <c r="F265" s="164"/>
      <c r="G265" s="164"/>
      <c r="H265" s="164"/>
      <c r="I265" s="164"/>
      <c r="J265" s="164"/>
      <c r="K265" s="83" t="s">
        <v>266</v>
      </c>
      <c r="L265" s="82">
        <v>1</v>
      </c>
      <c r="M265" s="82">
        <v>1</v>
      </c>
      <c r="N265" s="81">
        <v>33.520000000000003</v>
      </c>
      <c r="O265" s="81">
        <v>33.520000000000003</v>
      </c>
    </row>
    <row r="266" spans="2:15" ht="12" customHeight="1" x14ac:dyDescent="0.2">
      <c r="O266" s="80">
        <v>33.520000000000003</v>
      </c>
    </row>
    <row r="267" spans="2:15" ht="10.5" customHeight="1" x14ac:dyDescent="0.2">
      <c r="D267" s="159" t="s">
        <v>206</v>
      </c>
      <c r="E267" s="159"/>
      <c r="F267" s="159"/>
      <c r="G267" s="159"/>
      <c r="H267" s="159"/>
      <c r="I267" s="159"/>
      <c r="J267" s="159"/>
    </row>
    <row r="268" spans="2:15" ht="12" customHeight="1" x14ac:dyDescent="0.2">
      <c r="B268" s="160" t="s">
        <v>388</v>
      </c>
      <c r="C268" s="160"/>
      <c r="D268" s="164" t="s">
        <v>389</v>
      </c>
      <c r="E268" s="164"/>
      <c r="F268" s="164"/>
      <c r="G268" s="164"/>
      <c r="H268" s="164"/>
      <c r="I268" s="164"/>
      <c r="J268" s="164"/>
      <c r="K268" s="83" t="s">
        <v>330</v>
      </c>
      <c r="M268" s="82">
        <v>8.5</v>
      </c>
      <c r="N268" s="81">
        <v>17.59</v>
      </c>
      <c r="O268" s="81">
        <v>149.52000000000001</v>
      </c>
    </row>
    <row r="269" spans="2:15" ht="12" customHeight="1" x14ac:dyDescent="0.2">
      <c r="O269" s="80">
        <v>149.52000000000001</v>
      </c>
    </row>
    <row r="270" spans="2:15" ht="10.5" customHeight="1" x14ac:dyDescent="0.2">
      <c r="D270" s="159" t="s">
        <v>221</v>
      </c>
      <c r="E270" s="159"/>
      <c r="F270" s="159"/>
      <c r="G270" s="159"/>
      <c r="H270" s="159"/>
      <c r="I270" s="159"/>
      <c r="J270" s="159"/>
    </row>
    <row r="271" spans="2:15" ht="12" customHeight="1" x14ac:dyDescent="0.2">
      <c r="B271" s="160" t="s">
        <v>401</v>
      </c>
      <c r="C271" s="160"/>
      <c r="D271" s="164" t="s">
        <v>272</v>
      </c>
      <c r="E271" s="164"/>
      <c r="F271" s="164"/>
      <c r="G271" s="164"/>
      <c r="H271" s="164"/>
      <c r="I271" s="164"/>
      <c r="J271" s="164"/>
      <c r="K271" s="83" t="s">
        <v>224</v>
      </c>
      <c r="L271" s="82">
        <v>1</v>
      </c>
      <c r="M271" s="82">
        <v>1</v>
      </c>
      <c r="N271" s="81">
        <v>193.33</v>
      </c>
      <c r="O271" s="81">
        <v>193.33</v>
      </c>
    </row>
    <row r="272" spans="2:15" ht="12" customHeight="1" x14ac:dyDescent="0.2">
      <c r="O272" s="80">
        <v>193.33</v>
      </c>
    </row>
    <row r="273" spans="2:15" ht="9" customHeight="1" x14ac:dyDescent="0.2"/>
    <row r="274" spans="2:15" ht="10.5" customHeight="1" x14ac:dyDescent="0.2">
      <c r="B274" s="161" t="s">
        <v>187</v>
      </c>
      <c r="C274" s="161"/>
      <c r="G274" s="162" t="s">
        <v>274</v>
      </c>
      <c r="H274" s="162"/>
      <c r="I274" s="162"/>
      <c r="J274" s="162"/>
      <c r="K274" s="162"/>
      <c r="L274" s="162"/>
      <c r="M274" s="162"/>
      <c r="N274" s="162"/>
      <c r="O274" s="162"/>
    </row>
    <row r="275" spans="2:15" ht="11.25" customHeight="1" x14ac:dyDescent="0.2">
      <c r="B275" s="160" t="s">
        <v>188</v>
      </c>
      <c r="C275" s="160"/>
      <c r="D275" s="158" t="s">
        <v>384</v>
      </c>
      <c r="E275" s="158"/>
      <c r="F275" s="87" t="s">
        <v>190</v>
      </c>
      <c r="G275" s="88">
        <v>9</v>
      </c>
      <c r="H275" s="87" t="s">
        <v>191</v>
      </c>
      <c r="I275" s="165">
        <v>9</v>
      </c>
      <c r="J275" s="165"/>
      <c r="K275" s="163" t="s">
        <v>385</v>
      </c>
      <c r="L275" s="163"/>
      <c r="M275" s="163"/>
      <c r="N275" s="163"/>
      <c r="O275" s="86">
        <v>355.2</v>
      </c>
    </row>
    <row r="276" spans="2:15" ht="2.25" customHeight="1" x14ac:dyDescent="0.2"/>
    <row r="277" spans="2:15" x14ac:dyDescent="0.2">
      <c r="B277" s="158" t="s">
        <v>193</v>
      </c>
      <c r="C277" s="158"/>
      <c r="D277" s="158" t="s">
        <v>194</v>
      </c>
      <c r="E277" s="158"/>
      <c r="F277" s="158"/>
      <c r="G277" s="158"/>
      <c r="H277" s="158"/>
      <c r="I277" s="158"/>
      <c r="J277" s="158"/>
      <c r="K277" s="85" t="s">
        <v>195</v>
      </c>
      <c r="L277" s="84" t="s">
        <v>196</v>
      </c>
      <c r="M277" s="84" t="s">
        <v>197</v>
      </c>
      <c r="N277" s="84" t="s">
        <v>198</v>
      </c>
      <c r="O277" s="84" t="s">
        <v>199</v>
      </c>
    </row>
    <row r="278" spans="2:15" ht="10.5" customHeight="1" x14ac:dyDescent="0.2">
      <c r="D278" s="159" t="s">
        <v>263</v>
      </c>
      <c r="E278" s="159"/>
      <c r="F278" s="159"/>
      <c r="G278" s="159"/>
      <c r="H278" s="159"/>
      <c r="I278" s="159"/>
      <c r="J278" s="159"/>
    </row>
    <row r="279" spans="2:15" ht="12" customHeight="1" x14ac:dyDescent="0.2">
      <c r="B279" s="160" t="s">
        <v>399</v>
      </c>
      <c r="C279" s="160"/>
      <c r="D279" s="164" t="s">
        <v>400</v>
      </c>
      <c r="E279" s="164"/>
      <c r="F279" s="164"/>
      <c r="G279" s="164"/>
      <c r="H279" s="164"/>
      <c r="I279" s="164"/>
      <c r="J279" s="164"/>
      <c r="K279" s="83" t="s">
        <v>266</v>
      </c>
      <c r="L279" s="82">
        <v>1</v>
      </c>
      <c r="M279" s="82">
        <v>1</v>
      </c>
      <c r="N279" s="81">
        <v>33.520000000000003</v>
      </c>
      <c r="O279" s="81">
        <v>33.520000000000003</v>
      </c>
    </row>
    <row r="280" spans="2:15" ht="12" customHeight="1" x14ac:dyDescent="0.2">
      <c r="O280" s="80">
        <v>33.520000000000003</v>
      </c>
    </row>
    <row r="281" spans="2:15" ht="10.5" customHeight="1" x14ac:dyDescent="0.2">
      <c r="D281" s="159" t="s">
        <v>206</v>
      </c>
      <c r="E281" s="159"/>
      <c r="F281" s="159"/>
      <c r="G281" s="159"/>
      <c r="H281" s="159"/>
      <c r="I281" s="159"/>
      <c r="J281" s="159"/>
    </row>
    <row r="282" spans="2:15" ht="12" customHeight="1" x14ac:dyDescent="0.2">
      <c r="B282" s="160" t="s">
        <v>388</v>
      </c>
      <c r="C282" s="160"/>
      <c r="D282" s="164" t="s">
        <v>389</v>
      </c>
      <c r="E282" s="164"/>
      <c r="F282" s="164"/>
      <c r="G282" s="164"/>
      <c r="H282" s="164"/>
      <c r="I282" s="164"/>
      <c r="J282" s="164"/>
      <c r="K282" s="83" t="s">
        <v>330</v>
      </c>
      <c r="M282" s="82">
        <v>7</v>
      </c>
      <c r="N282" s="81">
        <v>17.59</v>
      </c>
      <c r="O282" s="81">
        <v>123.13000000000001</v>
      </c>
    </row>
    <row r="283" spans="2:15" ht="12" customHeight="1" x14ac:dyDescent="0.2">
      <c r="O283" s="80">
        <v>123.13000000000001</v>
      </c>
    </row>
    <row r="284" spans="2:15" ht="10.5" customHeight="1" x14ac:dyDescent="0.2">
      <c r="D284" s="159" t="s">
        <v>221</v>
      </c>
      <c r="E284" s="159"/>
      <c r="F284" s="159"/>
      <c r="G284" s="159"/>
      <c r="H284" s="159"/>
      <c r="I284" s="159"/>
      <c r="J284" s="159"/>
    </row>
    <row r="285" spans="2:15" ht="12" customHeight="1" x14ac:dyDescent="0.2">
      <c r="B285" s="160" t="s">
        <v>402</v>
      </c>
      <c r="C285" s="160"/>
      <c r="D285" s="164" t="s">
        <v>403</v>
      </c>
      <c r="E285" s="164"/>
      <c r="F285" s="164"/>
      <c r="G285" s="164"/>
      <c r="H285" s="164"/>
      <c r="I285" s="164"/>
      <c r="J285" s="164"/>
      <c r="K285" s="83" t="s">
        <v>224</v>
      </c>
      <c r="L285" s="82">
        <v>1</v>
      </c>
      <c r="M285" s="82">
        <v>1</v>
      </c>
      <c r="N285" s="81">
        <v>198.55</v>
      </c>
      <c r="O285" s="81">
        <v>198.55</v>
      </c>
    </row>
    <row r="286" spans="2:15" ht="12" customHeight="1" x14ac:dyDescent="0.2">
      <c r="O286" s="80">
        <v>198.55</v>
      </c>
    </row>
    <row r="287" spans="2:15" ht="9" customHeight="1" x14ac:dyDescent="0.2"/>
    <row r="288" spans="2:15" ht="10.5" customHeight="1" x14ac:dyDescent="0.2">
      <c r="B288" s="161" t="s">
        <v>187</v>
      </c>
      <c r="C288" s="161"/>
      <c r="G288" s="162" t="s">
        <v>274</v>
      </c>
      <c r="H288" s="162"/>
      <c r="I288" s="162"/>
      <c r="J288" s="162"/>
      <c r="K288" s="162"/>
      <c r="L288" s="162"/>
      <c r="M288" s="162"/>
      <c r="N288" s="162"/>
      <c r="O288" s="162"/>
    </row>
    <row r="289" spans="2:15" ht="11.25" customHeight="1" x14ac:dyDescent="0.2">
      <c r="B289" s="160" t="s">
        <v>188</v>
      </c>
      <c r="C289" s="160"/>
      <c r="D289" s="158" t="s">
        <v>384</v>
      </c>
      <c r="E289" s="158"/>
      <c r="F289" s="87" t="s">
        <v>190</v>
      </c>
      <c r="G289" s="88">
        <v>9</v>
      </c>
      <c r="H289" s="87" t="s">
        <v>191</v>
      </c>
      <c r="I289" s="165">
        <v>9</v>
      </c>
      <c r="J289" s="165"/>
      <c r="K289" s="163" t="s">
        <v>385</v>
      </c>
      <c r="L289" s="163"/>
      <c r="M289" s="163"/>
      <c r="N289" s="163"/>
      <c r="O289" s="86">
        <v>355.2</v>
      </c>
    </row>
    <row r="290" spans="2:15" ht="2.25" customHeight="1" x14ac:dyDescent="0.2"/>
    <row r="291" spans="2:15" x14ac:dyDescent="0.2">
      <c r="B291" s="158" t="s">
        <v>193</v>
      </c>
      <c r="C291" s="158"/>
      <c r="D291" s="158" t="s">
        <v>194</v>
      </c>
      <c r="E291" s="158"/>
      <c r="F291" s="158"/>
      <c r="G291" s="158"/>
      <c r="H291" s="158"/>
      <c r="I291" s="158"/>
      <c r="J291" s="158"/>
      <c r="K291" s="85" t="s">
        <v>195</v>
      </c>
      <c r="L291" s="84" t="s">
        <v>196</v>
      </c>
      <c r="M291" s="84" t="s">
        <v>197</v>
      </c>
      <c r="N291" s="84" t="s">
        <v>198</v>
      </c>
      <c r="O291" s="84" t="s">
        <v>199</v>
      </c>
    </row>
    <row r="292" spans="2:15" ht="10.5" customHeight="1" x14ac:dyDescent="0.2">
      <c r="D292" s="159" t="s">
        <v>263</v>
      </c>
      <c r="E292" s="159"/>
      <c r="F292" s="159"/>
      <c r="G292" s="159"/>
      <c r="H292" s="159"/>
      <c r="I292" s="159"/>
      <c r="J292" s="159"/>
    </row>
    <row r="293" spans="2:15" ht="12" customHeight="1" x14ac:dyDescent="0.2">
      <c r="B293" s="160" t="s">
        <v>399</v>
      </c>
      <c r="C293" s="160"/>
      <c r="D293" s="164" t="s">
        <v>400</v>
      </c>
      <c r="E293" s="164"/>
      <c r="F293" s="164"/>
      <c r="G293" s="164"/>
      <c r="H293" s="164"/>
      <c r="I293" s="164"/>
      <c r="J293" s="164"/>
      <c r="K293" s="83" t="s">
        <v>266</v>
      </c>
      <c r="L293" s="82">
        <v>1</v>
      </c>
      <c r="M293" s="82">
        <v>1</v>
      </c>
      <c r="N293" s="81">
        <v>33.520000000000003</v>
      </c>
      <c r="O293" s="81">
        <v>33.520000000000003</v>
      </c>
    </row>
    <row r="294" spans="2:15" ht="12" customHeight="1" x14ac:dyDescent="0.2">
      <c r="O294" s="80">
        <v>33.520000000000003</v>
      </c>
    </row>
    <row r="295" spans="2:15" ht="10.5" customHeight="1" x14ac:dyDescent="0.2">
      <c r="D295" s="159" t="s">
        <v>206</v>
      </c>
      <c r="E295" s="159"/>
      <c r="F295" s="159"/>
      <c r="G295" s="159"/>
      <c r="H295" s="159"/>
      <c r="I295" s="159"/>
      <c r="J295" s="159"/>
    </row>
    <row r="296" spans="2:15" ht="12" customHeight="1" x14ac:dyDescent="0.2">
      <c r="B296" s="160" t="s">
        <v>388</v>
      </c>
      <c r="C296" s="160"/>
      <c r="D296" s="164" t="s">
        <v>389</v>
      </c>
      <c r="E296" s="164"/>
      <c r="F296" s="164"/>
      <c r="G296" s="164"/>
      <c r="H296" s="164"/>
      <c r="I296" s="164"/>
      <c r="J296" s="164"/>
      <c r="K296" s="83" t="s">
        <v>330</v>
      </c>
      <c r="M296" s="82">
        <v>7</v>
      </c>
      <c r="N296" s="81">
        <v>17.59</v>
      </c>
      <c r="O296" s="81">
        <v>123.13000000000001</v>
      </c>
    </row>
    <row r="297" spans="2:15" ht="12" customHeight="1" x14ac:dyDescent="0.2">
      <c r="O297" s="80">
        <v>123.13000000000001</v>
      </c>
    </row>
    <row r="298" spans="2:15" ht="10.5" customHeight="1" x14ac:dyDescent="0.2">
      <c r="D298" s="159" t="s">
        <v>221</v>
      </c>
      <c r="E298" s="159"/>
      <c r="F298" s="159"/>
      <c r="G298" s="159"/>
      <c r="H298" s="159"/>
      <c r="I298" s="159"/>
      <c r="J298" s="159"/>
    </row>
    <row r="299" spans="2:15" ht="12" customHeight="1" x14ac:dyDescent="0.2">
      <c r="B299" s="160" t="s">
        <v>402</v>
      </c>
      <c r="C299" s="160"/>
      <c r="D299" s="164" t="s">
        <v>403</v>
      </c>
      <c r="E299" s="164"/>
      <c r="F299" s="164"/>
      <c r="G299" s="164"/>
      <c r="H299" s="164"/>
      <c r="I299" s="164"/>
      <c r="J299" s="164"/>
      <c r="K299" s="83" t="s">
        <v>224</v>
      </c>
      <c r="L299" s="82">
        <v>1</v>
      </c>
      <c r="M299" s="82">
        <v>1</v>
      </c>
      <c r="N299" s="81">
        <v>198.55</v>
      </c>
      <c r="O299" s="81">
        <v>198.55</v>
      </c>
    </row>
    <row r="300" spans="2:15" ht="12" customHeight="1" x14ac:dyDescent="0.2">
      <c r="O300" s="80">
        <v>198.55</v>
      </c>
    </row>
    <row r="301" spans="2:15" ht="9" customHeight="1" x14ac:dyDescent="0.2"/>
    <row r="302" spans="2:15" ht="10.5" customHeight="1" x14ac:dyDescent="0.2">
      <c r="B302" s="161" t="s">
        <v>187</v>
      </c>
      <c r="C302" s="161"/>
      <c r="G302" s="162" t="s">
        <v>276</v>
      </c>
      <c r="H302" s="162"/>
      <c r="I302" s="162"/>
      <c r="J302" s="162"/>
      <c r="K302" s="162"/>
      <c r="L302" s="162"/>
      <c r="M302" s="162"/>
      <c r="N302" s="162"/>
      <c r="O302" s="162"/>
    </row>
    <row r="303" spans="2:15" ht="11.25" customHeight="1" x14ac:dyDescent="0.2">
      <c r="B303" s="160" t="s">
        <v>188</v>
      </c>
      <c r="C303" s="160"/>
      <c r="D303" s="158" t="s">
        <v>384</v>
      </c>
      <c r="E303" s="158"/>
      <c r="F303" s="87" t="s">
        <v>190</v>
      </c>
      <c r="G303" s="88">
        <v>9</v>
      </c>
      <c r="H303" s="87" t="s">
        <v>191</v>
      </c>
      <c r="I303" s="165">
        <v>9</v>
      </c>
      <c r="J303" s="165"/>
      <c r="K303" s="163" t="s">
        <v>385</v>
      </c>
      <c r="L303" s="163"/>
      <c r="M303" s="163"/>
      <c r="N303" s="163"/>
      <c r="O303" s="86">
        <v>290.12</v>
      </c>
    </row>
    <row r="304" spans="2:15" ht="2.25" customHeight="1" x14ac:dyDescent="0.2"/>
    <row r="305" spans="2:15" x14ac:dyDescent="0.2">
      <c r="B305" s="158" t="s">
        <v>193</v>
      </c>
      <c r="C305" s="158"/>
      <c r="D305" s="158" t="s">
        <v>194</v>
      </c>
      <c r="E305" s="158"/>
      <c r="F305" s="158"/>
      <c r="G305" s="158"/>
      <c r="H305" s="158"/>
      <c r="I305" s="158"/>
      <c r="J305" s="158"/>
      <c r="K305" s="85" t="s">
        <v>195</v>
      </c>
      <c r="L305" s="84" t="s">
        <v>196</v>
      </c>
      <c r="M305" s="84" t="s">
        <v>197</v>
      </c>
      <c r="N305" s="84" t="s">
        <v>198</v>
      </c>
      <c r="O305" s="84" t="s">
        <v>199</v>
      </c>
    </row>
    <row r="306" spans="2:15" ht="10.5" customHeight="1" x14ac:dyDescent="0.2">
      <c r="D306" s="159" t="s">
        <v>263</v>
      </c>
      <c r="E306" s="159"/>
      <c r="F306" s="159"/>
      <c r="G306" s="159"/>
      <c r="H306" s="159"/>
      <c r="I306" s="159"/>
      <c r="J306" s="159"/>
    </row>
    <row r="307" spans="2:15" ht="12" customHeight="1" x14ac:dyDescent="0.2">
      <c r="B307" s="160" t="s">
        <v>399</v>
      </c>
      <c r="C307" s="160"/>
      <c r="D307" s="164" t="s">
        <v>400</v>
      </c>
      <c r="E307" s="164"/>
      <c r="F307" s="164"/>
      <c r="G307" s="164"/>
      <c r="H307" s="164"/>
      <c r="I307" s="164"/>
      <c r="J307" s="164"/>
      <c r="K307" s="83" t="s">
        <v>266</v>
      </c>
      <c r="L307" s="82">
        <v>1</v>
      </c>
      <c r="M307" s="82">
        <v>1</v>
      </c>
      <c r="N307" s="81">
        <v>33.520000000000003</v>
      </c>
      <c r="O307" s="81">
        <v>33.520000000000003</v>
      </c>
    </row>
    <row r="308" spans="2:15" ht="12" customHeight="1" x14ac:dyDescent="0.2">
      <c r="O308" s="80">
        <v>33.520000000000003</v>
      </c>
    </row>
    <row r="309" spans="2:15" ht="10.5" customHeight="1" x14ac:dyDescent="0.2">
      <c r="D309" s="159" t="s">
        <v>206</v>
      </c>
      <c r="E309" s="159"/>
      <c r="F309" s="159"/>
      <c r="G309" s="159"/>
      <c r="H309" s="159"/>
      <c r="I309" s="159"/>
      <c r="J309" s="159"/>
    </row>
    <row r="310" spans="2:15" ht="12" customHeight="1" x14ac:dyDescent="0.2">
      <c r="B310" s="160" t="s">
        <v>388</v>
      </c>
      <c r="C310" s="160"/>
      <c r="D310" s="164" t="s">
        <v>389</v>
      </c>
      <c r="E310" s="164"/>
      <c r="F310" s="164"/>
      <c r="G310" s="164"/>
      <c r="H310" s="164"/>
      <c r="I310" s="164"/>
      <c r="J310" s="164"/>
      <c r="K310" s="83" t="s">
        <v>330</v>
      </c>
      <c r="M310" s="82">
        <v>3.3000000000000003</v>
      </c>
      <c r="N310" s="81">
        <v>17.59</v>
      </c>
      <c r="O310" s="81">
        <v>58.050000000000004</v>
      </c>
    </row>
    <row r="311" spans="2:15" ht="12" customHeight="1" x14ac:dyDescent="0.2">
      <c r="O311" s="80">
        <v>58.050000000000004</v>
      </c>
    </row>
    <row r="312" spans="2:15" ht="10.5" customHeight="1" x14ac:dyDescent="0.2">
      <c r="D312" s="159" t="s">
        <v>221</v>
      </c>
      <c r="E312" s="159"/>
      <c r="F312" s="159"/>
      <c r="G312" s="159"/>
      <c r="H312" s="159"/>
      <c r="I312" s="159"/>
      <c r="J312" s="159"/>
    </row>
    <row r="313" spans="2:15" ht="12" customHeight="1" x14ac:dyDescent="0.2">
      <c r="B313" s="160" t="s">
        <v>404</v>
      </c>
      <c r="C313" s="160"/>
      <c r="D313" s="164" t="s">
        <v>276</v>
      </c>
      <c r="E313" s="164"/>
      <c r="F313" s="164"/>
      <c r="G313" s="164"/>
      <c r="H313" s="164"/>
      <c r="I313" s="164"/>
      <c r="J313" s="164"/>
      <c r="K313" s="83" t="s">
        <v>224</v>
      </c>
      <c r="L313" s="82">
        <v>1</v>
      </c>
      <c r="M313" s="82">
        <v>1</v>
      </c>
      <c r="N313" s="81">
        <v>198.55</v>
      </c>
      <c r="O313" s="81">
        <v>198.55</v>
      </c>
    </row>
    <row r="314" spans="2:15" ht="12" customHeight="1" x14ac:dyDescent="0.2">
      <c r="O314" s="80">
        <v>198.55</v>
      </c>
    </row>
    <row r="315" spans="2:15" ht="9" customHeight="1" x14ac:dyDescent="0.2"/>
    <row r="316" spans="2:15" ht="10.5" customHeight="1" x14ac:dyDescent="0.2">
      <c r="B316" s="161" t="s">
        <v>187</v>
      </c>
      <c r="C316" s="161"/>
      <c r="G316" s="162" t="s">
        <v>278</v>
      </c>
      <c r="H316" s="162"/>
      <c r="I316" s="162"/>
      <c r="J316" s="162"/>
      <c r="K316" s="162"/>
      <c r="L316" s="162"/>
      <c r="M316" s="162"/>
      <c r="N316" s="162"/>
      <c r="O316" s="162"/>
    </row>
    <row r="317" spans="2:15" ht="11.25" customHeight="1" x14ac:dyDescent="0.2">
      <c r="B317" s="160" t="s">
        <v>188</v>
      </c>
      <c r="C317" s="160"/>
      <c r="D317" s="158" t="s">
        <v>384</v>
      </c>
      <c r="E317" s="158"/>
      <c r="F317" s="87" t="s">
        <v>190</v>
      </c>
      <c r="G317" s="88">
        <v>9</v>
      </c>
      <c r="H317" s="87" t="s">
        <v>191</v>
      </c>
      <c r="I317" s="165">
        <v>9</v>
      </c>
      <c r="J317" s="165"/>
      <c r="K317" s="163" t="s">
        <v>385</v>
      </c>
      <c r="L317" s="163"/>
      <c r="M317" s="163"/>
      <c r="N317" s="163"/>
      <c r="O317" s="86">
        <v>194.37</v>
      </c>
    </row>
    <row r="318" spans="2:15" ht="2.25" customHeight="1" x14ac:dyDescent="0.2"/>
    <row r="319" spans="2:15" x14ac:dyDescent="0.2">
      <c r="B319" s="158" t="s">
        <v>193</v>
      </c>
      <c r="C319" s="158"/>
      <c r="D319" s="158" t="s">
        <v>194</v>
      </c>
      <c r="E319" s="158"/>
      <c r="F319" s="158"/>
      <c r="G319" s="158"/>
      <c r="H319" s="158"/>
      <c r="I319" s="158"/>
      <c r="J319" s="158"/>
      <c r="K319" s="85" t="s">
        <v>195</v>
      </c>
      <c r="L319" s="84" t="s">
        <v>196</v>
      </c>
      <c r="M319" s="84" t="s">
        <v>197</v>
      </c>
      <c r="N319" s="84" t="s">
        <v>198</v>
      </c>
      <c r="O319" s="84" t="s">
        <v>199</v>
      </c>
    </row>
    <row r="320" spans="2:15" ht="10.5" customHeight="1" x14ac:dyDescent="0.2">
      <c r="D320" s="159" t="s">
        <v>263</v>
      </c>
      <c r="E320" s="159"/>
      <c r="F320" s="159"/>
      <c r="G320" s="159"/>
      <c r="H320" s="159"/>
      <c r="I320" s="159"/>
      <c r="J320" s="159"/>
    </row>
    <row r="321" spans="2:15" ht="12" customHeight="1" x14ac:dyDescent="0.2">
      <c r="B321" s="160" t="s">
        <v>399</v>
      </c>
      <c r="C321" s="160"/>
      <c r="D321" s="164" t="s">
        <v>400</v>
      </c>
      <c r="E321" s="164"/>
      <c r="F321" s="164"/>
      <c r="G321" s="164"/>
      <c r="H321" s="164"/>
      <c r="I321" s="164"/>
      <c r="J321" s="164"/>
      <c r="K321" s="83" t="s">
        <v>266</v>
      </c>
      <c r="L321" s="82">
        <v>1</v>
      </c>
      <c r="M321" s="82">
        <v>1</v>
      </c>
      <c r="N321" s="81">
        <v>33.520000000000003</v>
      </c>
      <c r="O321" s="81">
        <v>33.520000000000003</v>
      </c>
    </row>
    <row r="322" spans="2:15" ht="12" customHeight="1" x14ac:dyDescent="0.2">
      <c r="O322" s="80">
        <v>33.520000000000003</v>
      </c>
    </row>
    <row r="323" spans="2:15" ht="10.5" customHeight="1" x14ac:dyDescent="0.2">
      <c r="D323" s="159" t="s">
        <v>206</v>
      </c>
      <c r="E323" s="159"/>
      <c r="F323" s="159"/>
      <c r="G323" s="159"/>
      <c r="H323" s="159"/>
      <c r="I323" s="159"/>
      <c r="J323" s="159"/>
    </row>
    <row r="324" spans="2:15" ht="12" customHeight="1" x14ac:dyDescent="0.2">
      <c r="B324" s="160" t="s">
        <v>388</v>
      </c>
      <c r="C324" s="160"/>
      <c r="D324" s="164" t="s">
        <v>389</v>
      </c>
      <c r="E324" s="164"/>
      <c r="F324" s="164"/>
      <c r="G324" s="164"/>
      <c r="H324" s="164"/>
      <c r="I324" s="164"/>
      <c r="J324" s="164"/>
      <c r="K324" s="83" t="s">
        <v>330</v>
      </c>
      <c r="M324" s="82">
        <v>3.5</v>
      </c>
      <c r="N324" s="81">
        <v>17.59</v>
      </c>
      <c r="O324" s="81">
        <v>61.57</v>
      </c>
    </row>
    <row r="325" spans="2:15" ht="12" customHeight="1" x14ac:dyDescent="0.2">
      <c r="O325" s="80">
        <v>61.57</v>
      </c>
    </row>
    <row r="326" spans="2:15" ht="10.5" customHeight="1" x14ac:dyDescent="0.2">
      <c r="D326" s="159" t="s">
        <v>221</v>
      </c>
      <c r="E326" s="159"/>
      <c r="F326" s="159"/>
      <c r="G326" s="159"/>
      <c r="H326" s="159"/>
      <c r="I326" s="159"/>
      <c r="J326" s="159"/>
    </row>
    <row r="327" spans="2:15" ht="10.5" customHeight="1" x14ac:dyDescent="0.2">
      <c r="B327" s="160" t="s">
        <v>405</v>
      </c>
      <c r="C327" s="160"/>
      <c r="D327" s="161" t="s">
        <v>406</v>
      </c>
      <c r="E327" s="161"/>
      <c r="F327" s="161"/>
      <c r="G327" s="161"/>
      <c r="H327" s="161"/>
      <c r="I327" s="161"/>
      <c r="J327" s="161"/>
      <c r="K327" s="83" t="s">
        <v>224</v>
      </c>
      <c r="L327" s="82">
        <v>1</v>
      </c>
      <c r="M327" s="82">
        <v>1</v>
      </c>
      <c r="N327" s="81">
        <v>99.28</v>
      </c>
      <c r="O327" s="81">
        <v>99.28</v>
      </c>
    </row>
    <row r="328" spans="2:15" ht="10.5" customHeight="1" x14ac:dyDescent="0.2">
      <c r="D328" s="161"/>
      <c r="E328" s="161"/>
      <c r="F328" s="161"/>
      <c r="G328" s="161"/>
      <c r="H328" s="161"/>
      <c r="I328" s="161"/>
      <c r="J328" s="161"/>
    </row>
    <row r="329" spans="2:15" ht="12" customHeight="1" x14ac:dyDescent="0.2">
      <c r="O329" s="80">
        <v>99.28</v>
      </c>
    </row>
    <row r="330" spans="2:15" ht="9" customHeight="1" x14ac:dyDescent="0.2"/>
    <row r="331" spans="2:15" ht="10.5" customHeight="1" x14ac:dyDescent="0.2">
      <c r="B331" s="161" t="s">
        <v>187</v>
      </c>
      <c r="C331" s="161"/>
      <c r="G331" s="162" t="s">
        <v>280</v>
      </c>
      <c r="H331" s="162"/>
      <c r="I331" s="162"/>
      <c r="J331" s="162"/>
      <c r="K331" s="162"/>
      <c r="L331" s="162"/>
      <c r="M331" s="162"/>
      <c r="N331" s="162"/>
      <c r="O331" s="162"/>
    </row>
    <row r="332" spans="2:15" ht="11.25" customHeight="1" x14ac:dyDescent="0.2">
      <c r="B332" s="160" t="s">
        <v>188</v>
      </c>
      <c r="C332" s="160"/>
      <c r="D332" s="158" t="s">
        <v>384</v>
      </c>
      <c r="E332" s="158"/>
      <c r="F332" s="87" t="s">
        <v>190</v>
      </c>
      <c r="G332" s="88">
        <v>9</v>
      </c>
      <c r="H332" s="87" t="s">
        <v>191</v>
      </c>
      <c r="I332" s="165">
        <v>9</v>
      </c>
      <c r="J332" s="165"/>
      <c r="K332" s="163" t="s">
        <v>385</v>
      </c>
      <c r="L332" s="163"/>
      <c r="M332" s="163"/>
      <c r="N332" s="163"/>
      <c r="O332" s="86">
        <v>192.9</v>
      </c>
    </row>
    <row r="333" spans="2:15" ht="2.25" customHeight="1" x14ac:dyDescent="0.2"/>
    <row r="334" spans="2:15" x14ac:dyDescent="0.2">
      <c r="B334" s="158" t="s">
        <v>193</v>
      </c>
      <c r="C334" s="158"/>
      <c r="D334" s="158" t="s">
        <v>194</v>
      </c>
      <c r="E334" s="158"/>
      <c r="F334" s="158"/>
      <c r="G334" s="158"/>
      <c r="H334" s="158"/>
      <c r="I334" s="158"/>
      <c r="J334" s="158"/>
      <c r="K334" s="85" t="s">
        <v>195</v>
      </c>
      <c r="L334" s="84" t="s">
        <v>196</v>
      </c>
      <c r="M334" s="84" t="s">
        <v>197</v>
      </c>
      <c r="N334" s="84" t="s">
        <v>198</v>
      </c>
      <c r="O334" s="84" t="s">
        <v>199</v>
      </c>
    </row>
    <row r="335" spans="2:15" ht="10.5" customHeight="1" x14ac:dyDescent="0.2">
      <c r="D335" s="159" t="s">
        <v>263</v>
      </c>
      <c r="E335" s="159"/>
      <c r="F335" s="159"/>
      <c r="G335" s="159"/>
      <c r="H335" s="159"/>
      <c r="I335" s="159"/>
      <c r="J335" s="159"/>
    </row>
    <row r="336" spans="2:15" ht="12" customHeight="1" x14ac:dyDescent="0.2">
      <c r="B336" s="160" t="s">
        <v>395</v>
      </c>
      <c r="C336" s="160"/>
      <c r="D336" s="164" t="s">
        <v>396</v>
      </c>
      <c r="E336" s="164"/>
      <c r="F336" s="164"/>
      <c r="G336" s="164"/>
      <c r="H336" s="164"/>
      <c r="I336" s="164"/>
      <c r="J336" s="164"/>
      <c r="K336" s="83" t="s">
        <v>266</v>
      </c>
      <c r="L336" s="82">
        <v>1</v>
      </c>
      <c r="M336" s="82">
        <v>1</v>
      </c>
      <c r="N336" s="81">
        <v>28.490000000000002</v>
      </c>
      <c r="O336" s="81">
        <v>28.490000000000002</v>
      </c>
    </row>
    <row r="337" spans="2:15" ht="12" customHeight="1" x14ac:dyDescent="0.2">
      <c r="O337" s="80">
        <v>28.490000000000002</v>
      </c>
    </row>
    <row r="338" spans="2:15" ht="10.5" customHeight="1" x14ac:dyDescent="0.2">
      <c r="D338" s="159" t="s">
        <v>206</v>
      </c>
      <c r="E338" s="159"/>
      <c r="F338" s="159"/>
      <c r="G338" s="159"/>
      <c r="H338" s="159"/>
      <c r="I338" s="159"/>
      <c r="J338" s="159"/>
    </row>
    <row r="339" spans="2:15" ht="12" customHeight="1" x14ac:dyDescent="0.2">
      <c r="B339" s="160" t="s">
        <v>388</v>
      </c>
      <c r="C339" s="160"/>
      <c r="D339" s="164" t="s">
        <v>389</v>
      </c>
      <c r="E339" s="164"/>
      <c r="F339" s="164"/>
      <c r="G339" s="164"/>
      <c r="H339" s="164"/>
      <c r="I339" s="164"/>
      <c r="J339" s="164"/>
      <c r="K339" s="83" t="s">
        <v>330</v>
      </c>
      <c r="M339" s="82">
        <v>4</v>
      </c>
      <c r="N339" s="81">
        <v>17.59</v>
      </c>
      <c r="O339" s="81">
        <v>70.36</v>
      </c>
    </row>
    <row r="340" spans="2:15" ht="12" customHeight="1" x14ac:dyDescent="0.2">
      <c r="O340" s="80">
        <v>70.36</v>
      </c>
    </row>
    <row r="341" spans="2:15" ht="10.5" customHeight="1" x14ac:dyDescent="0.2">
      <c r="D341" s="159" t="s">
        <v>221</v>
      </c>
      <c r="E341" s="159"/>
      <c r="F341" s="159"/>
      <c r="G341" s="159"/>
      <c r="H341" s="159"/>
      <c r="I341" s="159"/>
      <c r="J341" s="159"/>
    </row>
    <row r="342" spans="2:15" ht="12" customHeight="1" x14ac:dyDescent="0.2">
      <c r="B342" s="160" t="s">
        <v>407</v>
      </c>
      <c r="C342" s="160"/>
      <c r="D342" s="164" t="s">
        <v>408</v>
      </c>
      <c r="E342" s="164"/>
      <c r="F342" s="164"/>
      <c r="G342" s="164"/>
      <c r="H342" s="164"/>
      <c r="I342" s="164"/>
      <c r="J342" s="164"/>
      <c r="K342" s="83" t="s">
        <v>224</v>
      </c>
      <c r="L342" s="82">
        <v>1</v>
      </c>
      <c r="M342" s="82">
        <v>1</v>
      </c>
      <c r="N342" s="81">
        <v>94.05</v>
      </c>
      <c r="O342" s="81">
        <v>94.05</v>
      </c>
    </row>
    <row r="343" spans="2:15" ht="12" customHeight="1" x14ac:dyDescent="0.2">
      <c r="O343" s="80">
        <v>94.05</v>
      </c>
    </row>
    <row r="344" spans="2:15" ht="9" customHeight="1" x14ac:dyDescent="0.2"/>
    <row r="345" spans="2:15" ht="10.5" customHeight="1" x14ac:dyDescent="0.2">
      <c r="B345" s="161" t="s">
        <v>187</v>
      </c>
      <c r="C345" s="161"/>
      <c r="G345" s="162" t="s">
        <v>450</v>
      </c>
      <c r="H345" s="162"/>
      <c r="I345" s="162"/>
      <c r="J345" s="162"/>
      <c r="K345" s="162"/>
      <c r="L345" s="162"/>
      <c r="M345" s="162"/>
      <c r="N345" s="162"/>
      <c r="O345" s="162"/>
    </row>
    <row r="346" spans="2:15" ht="11.25" customHeight="1" x14ac:dyDescent="0.2">
      <c r="B346" s="160" t="s">
        <v>188</v>
      </c>
      <c r="C346" s="160"/>
      <c r="D346" s="158" t="s">
        <v>384</v>
      </c>
      <c r="E346" s="158"/>
      <c r="F346" s="87" t="s">
        <v>190</v>
      </c>
      <c r="G346" s="88">
        <v>9</v>
      </c>
      <c r="H346" s="87" t="s">
        <v>191</v>
      </c>
      <c r="I346" s="165">
        <v>9</v>
      </c>
      <c r="J346" s="165"/>
      <c r="K346" s="163" t="s">
        <v>385</v>
      </c>
      <c r="L346" s="163"/>
      <c r="M346" s="163"/>
      <c r="N346" s="163"/>
      <c r="O346" s="86">
        <v>67.13</v>
      </c>
    </row>
    <row r="347" spans="2:15" ht="2.25" customHeight="1" x14ac:dyDescent="0.2"/>
    <row r="348" spans="2:15" x14ac:dyDescent="0.2">
      <c r="B348" s="158" t="s">
        <v>193</v>
      </c>
      <c r="C348" s="158"/>
      <c r="D348" s="158" t="s">
        <v>194</v>
      </c>
      <c r="E348" s="158"/>
      <c r="F348" s="158"/>
      <c r="G348" s="158"/>
      <c r="H348" s="158"/>
      <c r="I348" s="158"/>
      <c r="J348" s="158"/>
      <c r="K348" s="85" t="s">
        <v>195</v>
      </c>
      <c r="L348" s="84" t="s">
        <v>196</v>
      </c>
      <c r="M348" s="84" t="s">
        <v>197</v>
      </c>
      <c r="N348" s="84" t="s">
        <v>198</v>
      </c>
      <c r="O348" s="84" t="s">
        <v>199</v>
      </c>
    </row>
    <row r="349" spans="2:15" ht="10.5" customHeight="1" x14ac:dyDescent="0.2">
      <c r="D349" s="159" t="s">
        <v>206</v>
      </c>
      <c r="E349" s="159"/>
      <c r="F349" s="159"/>
      <c r="G349" s="159"/>
      <c r="H349" s="159"/>
      <c r="I349" s="159"/>
      <c r="J349" s="159"/>
    </row>
    <row r="350" spans="2:15" ht="12" customHeight="1" x14ac:dyDescent="0.2">
      <c r="B350" s="160" t="s">
        <v>388</v>
      </c>
      <c r="C350" s="160"/>
      <c r="D350" s="164" t="s">
        <v>389</v>
      </c>
      <c r="E350" s="164"/>
      <c r="F350" s="164"/>
      <c r="G350" s="164"/>
      <c r="H350" s="164"/>
      <c r="I350" s="164"/>
      <c r="J350" s="164"/>
      <c r="K350" s="83" t="s">
        <v>330</v>
      </c>
      <c r="M350" s="82">
        <v>3.1</v>
      </c>
      <c r="N350" s="81">
        <v>17.59</v>
      </c>
      <c r="O350" s="81">
        <v>54.53</v>
      </c>
    </row>
    <row r="351" spans="2:15" ht="12" customHeight="1" x14ac:dyDescent="0.2">
      <c r="O351" s="80">
        <v>54.53</v>
      </c>
    </row>
    <row r="352" spans="2:15" ht="10.5" customHeight="1" x14ac:dyDescent="0.2">
      <c r="D352" s="159" t="s">
        <v>221</v>
      </c>
      <c r="E352" s="159"/>
      <c r="F352" s="159"/>
      <c r="G352" s="159"/>
      <c r="H352" s="159"/>
      <c r="I352" s="159"/>
      <c r="J352" s="159"/>
    </row>
    <row r="353" spans="2:15" ht="12" customHeight="1" x14ac:dyDescent="0.2">
      <c r="B353" s="160" t="s">
        <v>485</v>
      </c>
      <c r="C353" s="160"/>
      <c r="D353" s="164" t="s">
        <v>486</v>
      </c>
      <c r="E353" s="164"/>
      <c r="F353" s="164"/>
      <c r="G353" s="164"/>
      <c r="H353" s="164"/>
      <c r="I353" s="164"/>
      <c r="J353" s="164"/>
      <c r="K353" s="83" t="s">
        <v>224</v>
      </c>
      <c r="L353" s="82">
        <v>1</v>
      </c>
      <c r="M353" s="82">
        <v>1</v>
      </c>
      <c r="N353" s="81">
        <v>12.6</v>
      </c>
      <c r="O353" s="81">
        <v>12.6</v>
      </c>
    </row>
    <row r="354" spans="2:15" ht="12" customHeight="1" x14ac:dyDescent="0.2">
      <c r="O354" s="80">
        <v>12.6</v>
      </c>
    </row>
    <row r="355" spans="2:15" ht="9" customHeight="1" x14ac:dyDescent="0.2"/>
    <row r="356" spans="2:15" ht="10.5" customHeight="1" x14ac:dyDescent="0.2">
      <c r="B356" s="161" t="s">
        <v>187</v>
      </c>
      <c r="C356" s="161"/>
      <c r="G356" s="162" t="s">
        <v>237</v>
      </c>
      <c r="H356" s="162"/>
      <c r="I356" s="162"/>
      <c r="J356" s="162"/>
      <c r="K356" s="162"/>
      <c r="L356" s="162"/>
      <c r="M356" s="162"/>
      <c r="N356" s="162"/>
      <c r="O356" s="162"/>
    </row>
    <row r="357" spans="2:15" ht="11.25" customHeight="1" x14ac:dyDescent="0.2">
      <c r="B357" s="160" t="s">
        <v>188</v>
      </c>
      <c r="C357" s="160"/>
      <c r="D357" s="158" t="s">
        <v>409</v>
      </c>
      <c r="E357" s="158"/>
      <c r="F357" s="87" t="s">
        <v>190</v>
      </c>
      <c r="G357" s="88">
        <v>18</v>
      </c>
      <c r="H357" s="87" t="s">
        <v>191</v>
      </c>
      <c r="I357" s="165">
        <v>18</v>
      </c>
      <c r="J357" s="165"/>
      <c r="K357" s="163" t="s">
        <v>410</v>
      </c>
      <c r="L357" s="163"/>
      <c r="M357" s="163"/>
      <c r="N357" s="163"/>
      <c r="O357" s="86">
        <v>78.22</v>
      </c>
    </row>
    <row r="358" spans="2:15" ht="2.25" customHeight="1" x14ac:dyDescent="0.2"/>
    <row r="359" spans="2:15" x14ac:dyDescent="0.2">
      <c r="B359" s="158" t="s">
        <v>193</v>
      </c>
      <c r="C359" s="158"/>
      <c r="D359" s="158" t="s">
        <v>194</v>
      </c>
      <c r="E359" s="158"/>
      <c r="F359" s="158"/>
      <c r="G359" s="158"/>
      <c r="H359" s="158"/>
      <c r="I359" s="158"/>
      <c r="J359" s="158"/>
      <c r="K359" s="85" t="s">
        <v>195</v>
      </c>
      <c r="L359" s="84" t="s">
        <v>196</v>
      </c>
      <c r="M359" s="84" t="s">
        <v>197</v>
      </c>
      <c r="N359" s="84" t="s">
        <v>198</v>
      </c>
      <c r="O359" s="84" t="s">
        <v>199</v>
      </c>
    </row>
    <row r="360" spans="2:15" ht="10.5" customHeight="1" x14ac:dyDescent="0.2">
      <c r="D360" s="159" t="s">
        <v>263</v>
      </c>
      <c r="E360" s="159"/>
      <c r="F360" s="159"/>
      <c r="G360" s="159"/>
      <c r="H360" s="159"/>
      <c r="I360" s="159"/>
      <c r="J360" s="159"/>
    </row>
    <row r="361" spans="2:15" ht="12" customHeight="1" x14ac:dyDescent="0.2">
      <c r="B361" s="160" t="s">
        <v>264</v>
      </c>
      <c r="C361" s="160"/>
      <c r="D361" s="164" t="s">
        <v>265</v>
      </c>
      <c r="E361" s="164"/>
      <c r="F361" s="164"/>
      <c r="G361" s="164"/>
      <c r="H361" s="164"/>
      <c r="I361" s="164"/>
      <c r="J361" s="164"/>
      <c r="K361" s="83" t="s">
        <v>266</v>
      </c>
      <c r="L361" s="82">
        <v>0.5</v>
      </c>
      <c r="M361" s="82">
        <v>0.25</v>
      </c>
      <c r="N361" s="81">
        <v>35.160000000000004</v>
      </c>
      <c r="O361" s="81">
        <v>8.7900000000000009</v>
      </c>
    </row>
    <row r="362" spans="2:15" ht="12" customHeight="1" x14ac:dyDescent="0.2">
      <c r="B362" s="160" t="s">
        <v>308</v>
      </c>
      <c r="C362" s="160"/>
      <c r="D362" s="164" t="s">
        <v>309</v>
      </c>
      <c r="E362" s="164"/>
      <c r="F362" s="164"/>
      <c r="G362" s="164"/>
      <c r="H362" s="164"/>
      <c r="I362" s="164"/>
      <c r="J362" s="164"/>
      <c r="K362" s="83" t="s">
        <v>266</v>
      </c>
      <c r="L362" s="82">
        <v>1</v>
      </c>
      <c r="M362" s="82">
        <v>0.5</v>
      </c>
      <c r="N362" s="81">
        <v>21.400000000000002</v>
      </c>
      <c r="O362" s="81">
        <v>10.700000000000001</v>
      </c>
    </row>
    <row r="363" spans="2:15" ht="12" customHeight="1" x14ac:dyDescent="0.2">
      <c r="B363" s="160" t="s">
        <v>310</v>
      </c>
      <c r="C363" s="160"/>
      <c r="D363" s="164" t="s">
        <v>311</v>
      </c>
      <c r="E363" s="164"/>
      <c r="F363" s="164"/>
      <c r="G363" s="164"/>
      <c r="H363" s="164"/>
      <c r="I363" s="164"/>
      <c r="J363" s="164"/>
      <c r="K363" s="83" t="s">
        <v>266</v>
      </c>
      <c r="L363" s="82">
        <v>2</v>
      </c>
      <c r="M363" s="82">
        <v>1</v>
      </c>
      <c r="N363" s="81">
        <v>19.330000000000002</v>
      </c>
      <c r="O363" s="81">
        <v>19.330000000000002</v>
      </c>
    </row>
    <row r="364" spans="2:15" ht="12" customHeight="1" x14ac:dyDescent="0.2">
      <c r="O364" s="80">
        <v>38.82</v>
      </c>
    </row>
    <row r="365" spans="2:15" ht="10.5" customHeight="1" x14ac:dyDescent="0.2">
      <c r="D365" s="159" t="s">
        <v>206</v>
      </c>
      <c r="E365" s="159"/>
      <c r="F365" s="159"/>
      <c r="G365" s="159"/>
      <c r="H365" s="159"/>
      <c r="I365" s="159"/>
      <c r="J365" s="159"/>
    </row>
    <row r="366" spans="2:15" ht="12" customHeight="1" x14ac:dyDescent="0.2">
      <c r="B366" s="160" t="s">
        <v>411</v>
      </c>
      <c r="C366" s="160"/>
      <c r="D366" s="164" t="s">
        <v>412</v>
      </c>
      <c r="E366" s="164"/>
      <c r="F366" s="164"/>
      <c r="G366" s="164"/>
      <c r="H366" s="164"/>
      <c r="I366" s="164"/>
      <c r="J366" s="164"/>
      <c r="K366" s="83" t="s">
        <v>49</v>
      </c>
      <c r="M366" s="82">
        <v>1.2</v>
      </c>
      <c r="N366" s="81">
        <v>15.75</v>
      </c>
      <c r="O366" s="81">
        <v>18.900000000000002</v>
      </c>
    </row>
    <row r="367" spans="2:15" ht="12" customHeight="1" x14ac:dyDescent="0.2">
      <c r="B367" s="160" t="s">
        <v>413</v>
      </c>
      <c r="C367" s="160"/>
      <c r="D367" s="164" t="s">
        <v>414</v>
      </c>
      <c r="E367" s="164"/>
      <c r="F367" s="164"/>
      <c r="G367" s="164"/>
      <c r="H367" s="164"/>
      <c r="I367" s="164"/>
      <c r="J367" s="164"/>
      <c r="K367" s="83" t="s">
        <v>247</v>
      </c>
      <c r="M367" s="82">
        <v>0.5</v>
      </c>
      <c r="N367" s="81">
        <v>26.25</v>
      </c>
      <c r="O367" s="81">
        <v>13.13</v>
      </c>
    </row>
    <row r="368" spans="2:15" ht="12" customHeight="1" x14ac:dyDescent="0.2">
      <c r="O368" s="80">
        <v>32.03</v>
      </c>
    </row>
    <row r="369" spans="2:15" ht="10.5" customHeight="1" x14ac:dyDescent="0.2">
      <c r="D369" s="159" t="s">
        <v>221</v>
      </c>
      <c r="E369" s="159"/>
      <c r="F369" s="159"/>
      <c r="G369" s="159"/>
      <c r="H369" s="159"/>
      <c r="I369" s="159"/>
      <c r="J369" s="159"/>
    </row>
    <row r="370" spans="2:15" ht="12" customHeight="1" x14ac:dyDescent="0.2">
      <c r="B370" s="160" t="s">
        <v>281</v>
      </c>
      <c r="C370" s="160"/>
      <c r="D370" s="164" t="s">
        <v>282</v>
      </c>
      <c r="E370" s="164"/>
      <c r="F370" s="164"/>
      <c r="G370" s="164"/>
      <c r="H370" s="164"/>
      <c r="I370" s="164"/>
      <c r="J370" s="164"/>
      <c r="K370" s="83" t="s">
        <v>283</v>
      </c>
      <c r="M370" s="82">
        <v>3</v>
      </c>
      <c r="N370" s="81">
        <v>38.82</v>
      </c>
      <c r="O370" s="81">
        <v>1.1599999999999999</v>
      </c>
    </row>
    <row r="371" spans="2:15" ht="12" customHeight="1" x14ac:dyDescent="0.2">
      <c r="O371" s="80">
        <v>1.1599999999999999</v>
      </c>
    </row>
    <row r="372" spans="2:15" ht="10.5" customHeight="1" x14ac:dyDescent="0.2">
      <c r="D372" s="159" t="s">
        <v>235</v>
      </c>
      <c r="E372" s="159"/>
      <c r="F372" s="159"/>
      <c r="G372" s="159"/>
      <c r="H372" s="159"/>
      <c r="I372" s="159"/>
      <c r="J372" s="159"/>
    </row>
    <row r="373" spans="2:15" ht="12" customHeight="1" x14ac:dyDescent="0.2">
      <c r="B373" s="160" t="s">
        <v>415</v>
      </c>
      <c r="C373" s="160"/>
      <c r="D373" s="164" t="s">
        <v>416</v>
      </c>
      <c r="E373" s="164"/>
      <c r="F373" s="164"/>
      <c r="G373" s="164"/>
      <c r="H373" s="164"/>
      <c r="I373" s="164"/>
      <c r="J373" s="164"/>
      <c r="K373" s="83" t="s">
        <v>33</v>
      </c>
      <c r="M373" s="82">
        <v>2.6700000000000002E-2</v>
      </c>
      <c r="N373" s="81">
        <v>232.75</v>
      </c>
      <c r="O373" s="81">
        <v>6.21</v>
      </c>
    </row>
    <row r="374" spans="2:15" ht="12" customHeight="1" x14ac:dyDescent="0.2">
      <c r="O374" s="80">
        <v>6.21</v>
      </c>
    </row>
    <row r="375" spans="2:15" ht="9" customHeight="1" x14ac:dyDescent="0.2"/>
    <row r="376" spans="2:15" ht="409.6" customHeight="1" x14ac:dyDescent="0.2"/>
    <row r="377" spans="2:15" ht="24" customHeight="1" x14ac:dyDescent="0.2"/>
  </sheetData>
  <mergeCells count="487">
    <mergeCell ref="D369:J369"/>
    <mergeCell ref="B370:C370"/>
    <mergeCell ref="D370:J370"/>
    <mergeCell ref="D372:J372"/>
    <mergeCell ref="B373:C373"/>
    <mergeCell ref="D373:J373"/>
    <mergeCell ref="B363:C363"/>
    <mergeCell ref="D363:J363"/>
    <mergeCell ref="D365:J365"/>
    <mergeCell ref="B366:C366"/>
    <mergeCell ref="D366:J366"/>
    <mergeCell ref="B367:C367"/>
    <mergeCell ref="D367:J367"/>
    <mergeCell ref="B359:C359"/>
    <mergeCell ref="D359:J359"/>
    <mergeCell ref="D360:J360"/>
    <mergeCell ref="B361:C361"/>
    <mergeCell ref="D361:J361"/>
    <mergeCell ref="B362:C362"/>
    <mergeCell ref="D362:J362"/>
    <mergeCell ref="B353:C353"/>
    <mergeCell ref="D353:J353"/>
    <mergeCell ref="B356:C356"/>
    <mergeCell ref="G356:O356"/>
    <mergeCell ref="B357:C357"/>
    <mergeCell ref="D357:E357"/>
    <mergeCell ref="I357:J357"/>
    <mergeCell ref="K357:N357"/>
    <mergeCell ref="B348:C348"/>
    <mergeCell ref="D348:J348"/>
    <mergeCell ref="D349:J349"/>
    <mergeCell ref="B350:C350"/>
    <mergeCell ref="D350:J350"/>
    <mergeCell ref="D352:J352"/>
    <mergeCell ref="D341:J341"/>
    <mergeCell ref="B342:C342"/>
    <mergeCell ref="D342:J342"/>
    <mergeCell ref="B345:C345"/>
    <mergeCell ref="G345:O345"/>
    <mergeCell ref="B346:C346"/>
    <mergeCell ref="D346:E346"/>
    <mergeCell ref="I346:J346"/>
    <mergeCell ref="K346:N346"/>
    <mergeCell ref="D335:J335"/>
    <mergeCell ref="B336:C336"/>
    <mergeCell ref="D336:J336"/>
    <mergeCell ref="D338:J338"/>
    <mergeCell ref="B339:C339"/>
    <mergeCell ref="D339:J339"/>
    <mergeCell ref="B332:C332"/>
    <mergeCell ref="D332:E332"/>
    <mergeCell ref="I332:J332"/>
    <mergeCell ref="K332:N332"/>
    <mergeCell ref="B334:C334"/>
    <mergeCell ref="D334:J334"/>
    <mergeCell ref="B324:C324"/>
    <mergeCell ref="D324:J324"/>
    <mergeCell ref="D326:J326"/>
    <mergeCell ref="B327:C327"/>
    <mergeCell ref="D327:J328"/>
    <mergeCell ref="B331:C331"/>
    <mergeCell ref="G331:O331"/>
    <mergeCell ref="B319:C319"/>
    <mergeCell ref="D319:J319"/>
    <mergeCell ref="D320:J320"/>
    <mergeCell ref="B321:C321"/>
    <mergeCell ref="D321:J321"/>
    <mergeCell ref="D323:J323"/>
    <mergeCell ref="D312:J312"/>
    <mergeCell ref="B313:C313"/>
    <mergeCell ref="D313:J313"/>
    <mergeCell ref="B316:C316"/>
    <mergeCell ref="G316:O316"/>
    <mergeCell ref="B317:C317"/>
    <mergeCell ref="D317:E317"/>
    <mergeCell ref="I317:J317"/>
    <mergeCell ref="K317:N317"/>
    <mergeCell ref="D306:J306"/>
    <mergeCell ref="B307:C307"/>
    <mergeCell ref="D307:J307"/>
    <mergeCell ref="D309:J309"/>
    <mergeCell ref="B310:C310"/>
    <mergeCell ref="D310:J310"/>
    <mergeCell ref="B303:C303"/>
    <mergeCell ref="D303:E303"/>
    <mergeCell ref="I303:J303"/>
    <mergeCell ref="K303:N303"/>
    <mergeCell ref="B305:C305"/>
    <mergeCell ref="D305:J305"/>
    <mergeCell ref="B296:C296"/>
    <mergeCell ref="D296:J296"/>
    <mergeCell ref="D298:J298"/>
    <mergeCell ref="B299:C299"/>
    <mergeCell ref="D299:J299"/>
    <mergeCell ref="B302:C302"/>
    <mergeCell ref="G302:O302"/>
    <mergeCell ref="B291:C291"/>
    <mergeCell ref="D291:J291"/>
    <mergeCell ref="D292:J292"/>
    <mergeCell ref="B293:C293"/>
    <mergeCell ref="D293:J293"/>
    <mergeCell ref="D295:J295"/>
    <mergeCell ref="D284:J284"/>
    <mergeCell ref="B285:C285"/>
    <mergeCell ref="D285:J285"/>
    <mergeCell ref="B288:C288"/>
    <mergeCell ref="G288:O288"/>
    <mergeCell ref="B289:C289"/>
    <mergeCell ref="D289:E289"/>
    <mergeCell ref="I289:J289"/>
    <mergeCell ref="K289:N289"/>
    <mergeCell ref="D278:J278"/>
    <mergeCell ref="B279:C279"/>
    <mergeCell ref="D279:J279"/>
    <mergeCell ref="D281:J281"/>
    <mergeCell ref="B282:C282"/>
    <mergeCell ref="D282:J282"/>
    <mergeCell ref="B275:C275"/>
    <mergeCell ref="D275:E275"/>
    <mergeCell ref="I275:J275"/>
    <mergeCell ref="K275:N275"/>
    <mergeCell ref="B277:C277"/>
    <mergeCell ref="D277:J277"/>
    <mergeCell ref="B268:C268"/>
    <mergeCell ref="D268:J268"/>
    <mergeCell ref="D270:J270"/>
    <mergeCell ref="B271:C271"/>
    <mergeCell ref="D271:J271"/>
    <mergeCell ref="B274:C274"/>
    <mergeCell ref="G274:O274"/>
    <mergeCell ref="B263:C263"/>
    <mergeCell ref="D263:J263"/>
    <mergeCell ref="D264:J264"/>
    <mergeCell ref="B265:C265"/>
    <mergeCell ref="D265:J265"/>
    <mergeCell ref="D267:J267"/>
    <mergeCell ref="D256:J256"/>
    <mergeCell ref="B257:C257"/>
    <mergeCell ref="D257:J257"/>
    <mergeCell ref="B260:C260"/>
    <mergeCell ref="G260:O260"/>
    <mergeCell ref="B261:C261"/>
    <mergeCell ref="D261:E261"/>
    <mergeCell ref="I261:J261"/>
    <mergeCell ref="K261:N261"/>
    <mergeCell ref="D250:J250"/>
    <mergeCell ref="B251:C251"/>
    <mergeCell ref="D251:J251"/>
    <mergeCell ref="D253:J253"/>
    <mergeCell ref="B254:C254"/>
    <mergeCell ref="D254:J254"/>
    <mergeCell ref="B247:C247"/>
    <mergeCell ref="D247:E247"/>
    <mergeCell ref="I247:J247"/>
    <mergeCell ref="K247:N247"/>
    <mergeCell ref="B249:C249"/>
    <mergeCell ref="D249:J249"/>
    <mergeCell ref="B240:C240"/>
    <mergeCell ref="D240:J240"/>
    <mergeCell ref="D242:J242"/>
    <mergeCell ref="B243:C243"/>
    <mergeCell ref="D243:J243"/>
    <mergeCell ref="B246:C246"/>
    <mergeCell ref="G246:O246"/>
    <mergeCell ref="B235:C235"/>
    <mergeCell ref="D235:J235"/>
    <mergeCell ref="D236:J236"/>
    <mergeCell ref="B237:C237"/>
    <mergeCell ref="D237:J237"/>
    <mergeCell ref="D239:J239"/>
    <mergeCell ref="D228:J228"/>
    <mergeCell ref="B229:C229"/>
    <mergeCell ref="D229:J229"/>
    <mergeCell ref="B232:C232"/>
    <mergeCell ref="G232:O232"/>
    <mergeCell ref="B233:C233"/>
    <mergeCell ref="D233:E233"/>
    <mergeCell ref="I233:J233"/>
    <mergeCell ref="K233:N233"/>
    <mergeCell ref="D222:J222"/>
    <mergeCell ref="B223:C223"/>
    <mergeCell ref="D223:J223"/>
    <mergeCell ref="D225:J225"/>
    <mergeCell ref="B226:C226"/>
    <mergeCell ref="D226:J226"/>
    <mergeCell ref="B219:C219"/>
    <mergeCell ref="D219:E219"/>
    <mergeCell ref="I219:J219"/>
    <mergeCell ref="K219:N219"/>
    <mergeCell ref="B221:C221"/>
    <mergeCell ref="D221:J221"/>
    <mergeCell ref="B214:C214"/>
    <mergeCell ref="D214:J214"/>
    <mergeCell ref="B215:C215"/>
    <mergeCell ref="D215:J215"/>
    <mergeCell ref="B218:C218"/>
    <mergeCell ref="G218:O218"/>
    <mergeCell ref="B209:C209"/>
    <mergeCell ref="D209:J209"/>
    <mergeCell ref="D210:J210"/>
    <mergeCell ref="B211:C211"/>
    <mergeCell ref="D211:J211"/>
    <mergeCell ref="D213:J213"/>
    <mergeCell ref="D202:J202"/>
    <mergeCell ref="B203:C203"/>
    <mergeCell ref="D203:J203"/>
    <mergeCell ref="B206:C206"/>
    <mergeCell ref="G206:O206"/>
    <mergeCell ref="B207:C207"/>
    <mergeCell ref="D207:E207"/>
    <mergeCell ref="I207:J207"/>
    <mergeCell ref="K207:N207"/>
    <mergeCell ref="B199:C199"/>
    <mergeCell ref="D199:E199"/>
    <mergeCell ref="I199:J199"/>
    <mergeCell ref="K199:N199"/>
    <mergeCell ref="B201:C201"/>
    <mergeCell ref="D201:J201"/>
    <mergeCell ref="B193:C193"/>
    <mergeCell ref="D193:J193"/>
    <mergeCell ref="D194:J194"/>
    <mergeCell ref="B195:C195"/>
    <mergeCell ref="D195:J195"/>
    <mergeCell ref="B198:C198"/>
    <mergeCell ref="G198:O198"/>
    <mergeCell ref="B187:C187"/>
    <mergeCell ref="D187:J187"/>
    <mergeCell ref="B190:C190"/>
    <mergeCell ref="G190:O190"/>
    <mergeCell ref="B191:C191"/>
    <mergeCell ref="D191:E191"/>
    <mergeCell ref="I191:J191"/>
    <mergeCell ref="K191:N191"/>
    <mergeCell ref="B182:C182"/>
    <mergeCell ref="D182:J182"/>
    <mergeCell ref="D183:J183"/>
    <mergeCell ref="B184:C184"/>
    <mergeCell ref="D184:J184"/>
    <mergeCell ref="D186:J186"/>
    <mergeCell ref="B176:C176"/>
    <mergeCell ref="D176:J176"/>
    <mergeCell ref="B179:C179"/>
    <mergeCell ref="G179:O179"/>
    <mergeCell ref="B180:C180"/>
    <mergeCell ref="D180:E180"/>
    <mergeCell ref="I180:J180"/>
    <mergeCell ref="K180:N180"/>
    <mergeCell ref="B171:C171"/>
    <mergeCell ref="D171:J171"/>
    <mergeCell ref="D172:J172"/>
    <mergeCell ref="B173:C173"/>
    <mergeCell ref="D173:J173"/>
    <mergeCell ref="D175:J175"/>
    <mergeCell ref="B165:C165"/>
    <mergeCell ref="D165:J165"/>
    <mergeCell ref="B168:C168"/>
    <mergeCell ref="G168:O168"/>
    <mergeCell ref="B169:C169"/>
    <mergeCell ref="D169:E169"/>
    <mergeCell ref="I169:J169"/>
    <mergeCell ref="K169:N169"/>
    <mergeCell ref="D160:J160"/>
    <mergeCell ref="B161:C161"/>
    <mergeCell ref="D161:J161"/>
    <mergeCell ref="D163:J163"/>
    <mergeCell ref="B164:C164"/>
    <mergeCell ref="D164:J164"/>
    <mergeCell ref="B156:C156"/>
    <mergeCell ref="G156:O156"/>
    <mergeCell ref="B157:C157"/>
    <mergeCell ref="D157:E157"/>
    <mergeCell ref="K157:N157"/>
    <mergeCell ref="B159:C159"/>
    <mergeCell ref="D159:J159"/>
    <mergeCell ref="D149:J149"/>
    <mergeCell ref="B150:C150"/>
    <mergeCell ref="D150:J150"/>
    <mergeCell ref="D152:J152"/>
    <mergeCell ref="B153:C153"/>
    <mergeCell ref="D153:J153"/>
    <mergeCell ref="B146:C146"/>
    <mergeCell ref="D146:E146"/>
    <mergeCell ref="I146:J146"/>
    <mergeCell ref="K146:N146"/>
    <mergeCell ref="B148:C148"/>
    <mergeCell ref="D148:J148"/>
    <mergeCell ref="B139:C139"/>
    <mergeCell ref="D139:J139"/>
    <mergeCell ref="D141:J141"/>
    <mergeCell ref="B142:C142"/>
    <mergeCell ref="D142:J142"/>
    <mergeCell ref="B145:C145"/>
    <mergeCell ref="G145:O145"/>
    <mergeCell ref="B134:C134"/>
    <mergeCell ref="D134:J134"/>
    <mergeCell ref="D135:J135"/>
    <mergeCell ref="B136:C136"/>
    <mergeCell ref="D136:J136"/>
    <mergeCell ref="D138:J138"/>
    <mergeCell ref="B128:C128"/>
    <mergeCell ref="D128:J128"/>
    <mergeCell ref="B131:C131"/>
    <mergeCell ref="G131:O131"/>
    <mergeCell ref="B132:C132"/>
    <mergeCell ref="D132:E132"/>
    <mergeCell ref="I132:J132"/>
    <mergeCell ref="K132:N132"/>
    <mergeCell ref="D123:J123"/>
    <mergeCell ref="B124:C124"/>
    <mergeCell ref="D124:J124"/>
    <mergeCell ref="B125:C125"/>
    <mergeCell ref="D125:J125"/>
    <mergeCell ref="D127:J127"/>
    <mergeCell ref="B120:C120"/>
    <mergeCell ref="D120:E120"/>
    <mergeCell ref="I120:J120"/>
    <mergeCell ref="K120:N120"/>
    <mergeCell ref="B122:C122"/>
    <mergeCell ref="D122:J122"/>
    <mergeCell ref="B114:C114"/>
    <mergeCell ref="D114:J114"/>
    <mergeCell ref="D115:J115"/>
    <mergeCell ref="B116:C116"/>
    <mergeCell ref="D116:J116"/>
    <mergeCell ref="B119:C119"/>
    <mergeCell ref="G119:O119"/>
    <mergeCell ref="D107:J107"/>
    <mergeCell ref="B108:C108"/>
    <mergeCell ref="D108:J108"/>
    <mergeCell ref="B111:C111"/>
    <mergeCell ref="G111:O111"/>
    <mergeCell ref="B112:C112"/>
    <mergeCell ref="D112:E112"/>
    <mergeCell ref="I112:J112"/>
    <mergeCell ref="K112:N112"/>
    <mergeCell ref="D102:J102"/>
    <mergeCell ref="B103:C103"/>
    <mergeCell ref="D103:J103"/>
    <mergeCell ref="B104:C104"/>
    <mergeCell ref="D104:J104"/>
    <mergeCell ref="B105:C105"/>
    <mergeCell ref="D105:J105"/>
    <mergeCell ref="B98:C98"/>
    <mergeCell ref="D98:J98"/>
    <mergeCell ref="B99:C99"/>
    <mergeCell ref="D99:J99"/>
    <mergeCell ref="B100:C100"/>
    <mergeCell ref="D100:J100"/>
    <mergeCell ref="B95:C95"/>
    <mergeCell ref="D95:J95"/>
    <mergeCell ref="B96:C96"/>
    <mergeCell ref="D96:J96"/>
    <mergeCell ref="B97:C97"/>
    <mergeCell ref="D97:J97"/>
    <mergeCell ref="B92:C92"/>
    <mergeCell ref="D92:J92"/>
    <mergeCell ref="B93:C93"/>
    <mergeCell ref="D93:J93"/>
    <mergeCell ref="B94:C94"/>
    <mergeCell ref="D94:J94"/>
    <mergeCell ref="B89:C89"/>
    <mergeCell ref="D89:J89"/>
    <mergeCell ref="B90:C90"/>
    <mergeCell ref="D90:J90"/>
    <mergeCell ref="B91:C91"/>
    <mergeCell ref="D91:J91"/>
    <mergeCell ref="B86:C86"/>
    <mergeCell ref="D86:J86"/>
    <mergeCell ref="B87:C87"/>
    <mergeCell ref="D87:J87"/>
    <mergeCell ref="B88:C88"/>
    <mergeCell ref="D88:J88"/>
    <mergeCell ref="B81:C81"/>
    <mergeCell ref="D81:J81"/>
    <mergeCell ref="B82:C82"/>
    <mergeCell ref="D82:J82"/>
    <mergeCell ref="D84:J84"/>
    <mergeCell ref="B85:C85"/>
    <mergeCell ref="D85:J85"/>
    <mergeCell ref="B77:C77"/>
    <mergeCell ref="D77:J77"/>
    <mergeCell ref="D78:J78"/>
    <mergeCell ref="B79:C79"/>
    <mergeCell ref="D79:J79"/>
    <mergeCell ref="B80:C80"/>
    <mergeCell ref="D80:J80"/>
    <mergeCell ref="B71:C71"/>
    <mergeCell ref="D71:J71"/>
    <mergeCell ref="B74:C74"/>
    <mergeCell ref="G74:O74"/>
    <mergeCell ref="B75:C75"/>
    <mergeCell ref="D75:E75"/>
    <mergeCell ref="I75:J75"/>
    <mergeCell ref="K75:N75"/>
    <mergeCell ref="D67:J67"/>
    <mergeCell ref="B68:C68"/>
    <mergeCell ref="D68:J68"/>
    <mergeCell ref="B69:C69"/>
    <mergeCell ref="D69:J69"/>
    <mergeCell ref="B70:C70"/>
    <mergeCell ref="D70:J70"/>
    <mergeCell ref="B62:C62"/>
    <mergeCell ref="D62:J62"/>
    <mergeCell ref="D63:J63"/>
    <mergeCell ref="B64:C64"/>
    <mergeCell ref="D64:J64"/>
    <mergeCell ref="B65:C65"/>
    <mergeCell ref="D65:J65"/>
    <mergeCell ref="B56:C56"/>
    <mergeCell ref="D56:J56"/>
    <mergeCell ref="B59:C59"/>
    <mergeCell ref="G59:O59"/>
    <mergeCell ref="B60:C60"/>
    <mergeCell ref="D60:E60"/>
    <mergeCell ref="I60:J60"/>
    <mergeCell ref="K60:N60"/>
    <mergeCell ref="B53:C53"/>
    <mergeCell ref="D53:J53"/>
    <mergeCell ref="B54:C54"/>
    <mergeCell ref="D54:J54"/>
    <mergeCell ref="B55:C55"/>
    <mergeCell ref="D55:J55"/>
    <mergeCell ref="B48:C48"/>
    <mergeCell ref="D48:J48"/>
    <mergeCell ref="B49:C49"/>
    <mergeCell ref="D49:J49"/>
    <mergeCell ref="D51:J51"/>
    <mergeCell ref="B52:C52"/>
    <mergeCell ref="D52:J52"/>
    <mergeCell ref="B43:C43"/>
    <mergeCell ref="D43:J43"/>
    <mergeCell ref="D44:J44"/>
    <mergeCell ref="B45:C45"/>
    <mergeCell ref="D45:J45"/>
    <mergeCell ref="D47:J47"/>
    <mergeCell ref="D36:J36"/>
    <mergeCell ref="B37:C37"/>
    <mergeCell ref="D37:J37"/>
    <mergeCell ref="B40:C40"/>
    <mergeCell ref="G40:O40"/>
    <mergeCell ref="B41:C41"/>
    <mergeCell ref="D41:E41"/>
    <mergeCell ref="I41:J41"/>
    <mergeCell ref="K41:N41"/>
    <mergeCell ref="B30:C30"/>
    <mergeCell ref="D30:J30"/>
    <mergeCell ref="D32:J32"/>
    <mergeCell ref="B33:C33"/>
    <mergeCell ref="D33:J33"/>
    <mergeCell ref="B34:C34"/>
    <mergeCell ref="D34:J34"/>
    <mergeCell ref="B25:C25"/>
    <mergeCell ref="D25:J25"/>
    <mergeCell ref="D27:J27"/>
    <mergeCell ref="B28:C28"/>
    <mergeCell ref="D28:J28"/>
    <mergeCell ref="B29:C29"/>
    <mergeCell ref="D29:J29"/>
    <mergeCell ref="B21:C21"/>
    <mergeCell ref="D21:J21"/>
    <mergeCell ref="D22:J22"/>
    <mergeCell ref="B23:C23"/>
    <mergeCell ref="D23:J23"/>
    <mergeCell ref="B24:C24"/>
    <mergeCell ref="D24:J24"/>
    <mergeCell ref="B15:C15"/>
    <mergeCell ref="D15:J15"/>
    <mergeCell ref="B18:C18"/>
    <mergeCell ref="G18:O18"/>
    <mergeCell ref="B19:C19"/>
    <mergeCell ref="D19:E19"/>
    <mergeCell ref="I19:J19"/>
    <mergeCell ref="K19:N19"/>
    <mergeCell ref="B10:C10"/>
    <mergeCell ref="D10:J10"/>
    <mergeCell ref="D11:J11"/>
    <mergeCell ref="B12:C12"/>
    <mergeCell ref="D12:J12"/>
    <mergeCell ref="D14:J14"/>
    <mergeCell ref="B1:M1"/>
    <mergeCell ref="B2:M2"/>
    <mergeCell ref="B7:C7"/>
    <mergeCell ref="G7:O7"/>
    <mergeCell ref="B8:C8"/>
    <mergeCell ref="D8:E8"/>
    <mergeCell ref="I8:J8"/>
    <mergeCell ref="K8:N8"/>
  </mergeCells>
  <pageMargins left="0.23622047244094491" right="0.23622047244094491" top="0.74803149606299213" bottom="0.74803149606299213" header="0" footer="0"/>
  <pageSetup paperSize="9" scale="98" fitToWidth="0" fitToHeight="0" orientation="portrait" horizontalDpi="1200" verticalDpi="1200" r:id="rId1"/>
  <headerFooter alignWithMargins="0"/>
  <rowBreaks count="6" manualBreakCount="6">
    <brk id="58" max="16383" man="1"/>
    <brk id="118" max="16383" man="1"/>
    <brk id="178" max="16383" man="1"/>
    <brk id="245" max="16383" man="1"/>
    <brk id="301" max="16383" man="1"/>
    <brk id="35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16104-CE9C-4003-8620-06045C769034}">
  <sheetPr>
    <pageSetUpPr fitToPage="1"/>
  </sheetPr>
  <dimension ref="B2:F26"/>
  <sheetViews>
    <sheetView workbookViewId="0">
      <selection activeCell="E35" sqref="E35"/>
    </sheetView>
  </sheetViews>
  <sheetFormatPr baseColWidth="10" defaultColWidth="10.7109375" defaultRowHeight="12.75" x14ac:dyDescent="0.2"/>
  <cols>
    <col min="1" max="1" width="5.28515625" style="110" customWidth="1"/>
    <col min="2" max="2" width="59" style="110" customWidth="1"/>
    <col min="3" max="3" width="17.42578125" style="110" customWidth="1"/>
    <col min="4" max="4" width="12.140625" style="110" customWidth="1"/>
    <col min="5" max="5" width="14.42578125" style="110" customWidth="1"/>
    <col min="6" max="6" width="28.42578125" style="110" bestFit="1" customWidth="1"/>
    <col min="7" max="16384" width="10.7109375" style="110"/>
  </cols>
  <sheetData>
    <row r="2" spans="2:6" x14ac:dyDescent="0.2">
      <c r="B2" s="1" t="s">
        <v>496</v>
      </c>
    </row>
    <row r="3" spans="2:6" x14ac:dyDescent="0.2">
      <c r="B3" s="1" t="s">
        <v>497</v>
      </c>
    </row>
    <row r="4" spans="2:6" ht="13.5" thickBot="1" x14ac:dyDescent="0.25">
      <c r="B4" s="111"/>
    </row>
    <row r="5" spans="2:6" ht="13.15" customHeight="1" x14ac:dyDescent="0.2">
      <c r="B5" s="168" t="s">
        <v>1</v>
      </c>
      <c r="C5" s="171" t="s">
        <v>61</v>
      </c>
      <c r="D5" s="171" t="s">
        <v>498</v>
      </c>
      <c r="E5" s="174" t="s">
        <v>499</v>
      </c>
      <c r="F5" s="177" t="s">
        <v>500</v>
      </c>
    </row>
    <row r="6" spans="2:6" ht="13.5" customHeight="1" x14ac:dyDescent="0.2">
      <c r="B6" s="169"/>
      <c r="C6" s="172"/>
      <c r="D6" s="172"/>
      <c r="E6" s="175"/>
      <c r="F6" s="178"/>
    </row>
    <row r="7" spans="2:6" ht="18" customHeight="1" thickBot="1" x14ac:dyDescent="0.25">
      <c r="B7" s="170"/>
      <c r="C7" s="173"/>
      <c r="D7" s="173"/>
      <c r="E7" s="176"/>
      <c r="F7" s="179"/>
    </row>
    <row r="8" spans="2:6" x14ac:dyDescent="0.2">
      <c r="B8" s="112" t="s">
        <v>501</v>
      </c>
      <c r="C8" s="113"/>
      <c r="D8" s="113"/>
      <c r="E8" s="114"/>
      <c r="F8" s="115"/>
    </row>
    <row r="9" spans="2:6" ht="16.5" x14ac:dyDescent="0.2">
      <c r="B9" s="116" t="s">
        <v>502</v>
      </c>
      <c r="C9" s="117"/>
      <c r="D9" s="118"/>
      <c r="E9" s="119"/>
      <c r="F9" s="120"/>
    </row>
    <row r="10" spans="2:6" x14ac:dyDescent="0.2">
      <c r="B10" s="121" t="s">
        <v>503</v>
      </c>
      <c r="C10" s="122"/>
      <c r="D10" s="123"/>
      <c r="E10" s="124"/>
      <c r="F10" s="125"/>
    </row>
    <row r="11" spans="2:6" x14ac:dyDescent="0.2">
      <c r="B11" s="126" t="s">
        <v>504</v>
      </c>
      <c r="C11" s="127">
        <v>1259</v>
      </c>
      <c r="D11" s="128">
        <v>8.3999999999999986</v>
      </c>
      <c r="E11" s="129">
        <f>+ROUND(D11*C11,2)</f>
        <v>10575.6</v>
      </c>
      <c r="F11" s="125" t="s">
        <v>505</v>
      </c>
    </row>
    <row r="12" spans="2:6" x14ac:dyDescent="0.2">
      <c r="B12" s="126" t="s">
        <v>506</v>
      </c>
      <c r="C12" s="127">
        <v>1259</v>
      </c>
      <c r="D12" s="128">
        <v>36</v>
      </c>
      <c r="E12" s="129">
        <f>+ROUND(D12*C12,2)</f>
        <v>45324</v>
      </c>
      <c r="F12" s="125" t="s">
        <v>507</v>
      </c>
    </row>
    <row r="13" spans="2:6" x14ac:dyDescent="0.2">
      <c r="B13" s="121" t="s">
        <v>508</v>
      </c>
      <c r="C13" s="127"/>
      <c r="D13" s="128"/>
      <c r="E13" s="129"/>
      <c r="F13" s="125"/>
    </row>
    <row r="14" spans="2:6" x14ac:dyDescent="0.2">
      <c r="B14" s="126" t="s">
        <v>504</v>
      </c>
      <c r="C14" s="127">
        <v>664</v>
      </c>
      <c r="D14" s="128">
        <v>8.3999999999999986</v>
      </c>
      <c r="E14" s="129">
        <f>+ROUND(D14*C14,2)</f>
        <v>5577.6</v>
      </c>
      <c r="F14" s="125" t="s">
        <v>509</v>
      </c>
    </row>
    <row r="15" spans="2:6" x14ac:dyDescent="0.2">
      <c r="B15" s="126" t="s">
        <v>506</v>
      </c>
      <c r="C15" s="127">
        <v>664</v>
      </c>
      <c r="D15" s="128">
        <v>36</v>
      </c>
      <c r="E15" s="129">
        <f>+ROUND(D15*C15,2)</f>
        <v>23904</v>
      </c>
      <c r="F15" s="125" t="s">
        <v>507</v>
      </c>
    </row>
    <row r="16" spans="2:6" x14ac:dyDescent="0.2">
      <c r="B16" s="121" t="s">
        <v>510</v>
      </c>
      <c r="C16" s="127"/>
      <c r="D16" s="127"/>
      <c r="E16" s="129"/>
      <c r="F16" s="125"/>
    </row>
    <row r="17" spans="2:6" x14ac:dyDescent="0.2">
      <c r="B17" s="130" t="s">
        <v>511</v>
      </c>
      <c r="C17" s="127">
        <v>2</v>
      </c>
      <c r="D17" s="127">
        <v>150</v>
      </c>
      <c r="E17" s="129">
        <f t="shared" ref="E17:E18" si="0">+ROUND(D17*C17,2)</f>
        <v>300</v>
      </c>
      <c r="F17" s="125"/>
    </row>
    <row r="18" spans="2:6" x14ac:dyDescent="0.2">
      <c r="B18" s="130" t="s">
        <v>512</v>
      </c>
      <c r="C18" s="127">
        <v>2</v>
      </c>
      <c r="D18" s="127">
        <v>150</v>
      </c>
      <c r="E18" s="129">
        <f t="shared" si="0"/>
        <v>300</v>
      </c>
      <c r="F18" s="125"/>
    </row>
    <row r="19" spans="2:6" x14ac:dyDescent="0.2">
      <c r="B19" s="121" t="s">
        <v>513</v>
      </c>
      <c r="C19" s="127">
        <v>8</v>
      </c>
      <c r="D19" s="128">
        <v>10248</v>
      </c>
      <c r="E19" s="129">
        <f>+ROUND(D19*C19,2)</f>
        <v>81984</v>
      </c>
      <c r="F19" s="125"/>
    </row>
    <row r="20" spans="2:6" ht="16.5" x14ac:dyDescent="0.2">
      <c r="B20" s="116" t="s">
        <v>514</v>
      </c>
      <c r="C20" s="131"/>
      <c r="D20" s="132"/>
      <c r="E20" s="133"/>
      <c r="F20" s="120"/>
    </row>
    <row r="21" spans="2:6" x14ac:dyDescent="0.2">
      <c r="B21" s="121" t="s">
        <v>515</v>
      </c>
      <c r="C21" s="127">
        <v>80</v>
      </c>
      <c r="D21" s="128">
        <v>100</v>
      </c>
      <c r="E21" s="129">
        <f>+ROUND(D21*C21,2)</f>
        <v>8000</v>
      </c>
      <c r="F21" s="125"/>
    </row>
    <row r="22" spans="2:6" ht="13.5" thickBot="1" x14ac:dyDescent="0.25">
      <c r="B22" s="134" t="s">
        <v>516</v>
      </c>
      <c r="C22" s="135">
        <v>8</v>
      </c>
      <c r="D22" s="136">
        <v>360</v>
      </c>
      <c r="E22" s="137">
        <f>+ROUND(D22*C22,2)</f>
        <v>2880</v>
      </c>
      <c r="F22" s="138"/>
    </row>
    <row r="23" spans="2:6" x14ac:dyDescent="0.2">
      <c r="B23" s="139"/>
      <c r="C23" s="140"/>
      <c r="D23" s="141"/>
      <c r="E23" s="142"/>
    </row>
    <row r="24" spans="2:6" ht="13.5" thickBot="1" x14ac:dyDescent="0.25">
      <c r="B24" s="143" t="s">
        <v>517</v>
      </c>
      <c r="C24" s="144"/>
      <c r="D24" s="144"/>
      <c r="E24" s="145">
        <f>+SUM(E10:E22)</f>
        <v>178845.2</v>
      </c>
    </row>
    <row r="26" spans="2:6" x14ac:dyDescent="0.2">
      <c r="B26" s="110" t="s">
        <v>518</v>
      </c>
    </row>
  </sheetData>
  <mergeCells count="5">
    <mergeCell ref="B5:B7"/>
    <mergeCell ref="C5:C7"/>
    <mergeCell ref="D5:D7"/>
    <mergeCell ref="E5:E7"/>
    <mergeCell ref="F5:F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1. Ppto </vt:lpstr>
      <vt:lpstr>2. Gasto general</vt:lpstr>
      <vt:lpstr>3. APUS Partidas</vt:lpstr>
      <vt:lpstr>4. APUS Sub Partidas</vt:lpstr>
      <vt:lpstr>5. Costos COVID</vt:lpstr>
      <vt:lpstr>'2. Gasto general'!Títulos_a_imprimir</vt:lpstr>
      <vt:lpstr>'3. APUS Partidas'!Títulos_a_imprimir</vt:lpstr>
      <vt:lpstr>'4. APUS Sub Partidas'!Títulos_a_imprimir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Carranza Simon</dc:creator>
  <cp:lastModifiedBy>Gladys Nancy Quiulla Tito</cp:lastModifiedBy>
  <cp:lastPrinted>2022-05-13T00:51:05Z</cp:lastPrinted>
  <dcterms:created xsi:type="dcterms:W3CDTF">2022-04-08T00:56:42Z</dcterms:created>
  <dcterms:modified xsi:type="dcterms:W3CDTF">2022-05-13T01:42:51Z</dcterms:modified>
</cp:coreProperties>
</file>