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Río Casma\Propuestas\Rev01\"/>
    </mc:Choice>
  </mc:AlternateContent>
  <xr:revisionPtr revIDLastSave="0" documentId="13_ncr:1_{67D838A1-CF90-4C7B-A6DF-DF3B9BD307F3}" xr6:coauthVersionLast="36" xr6:coauthVersionMax="36" xr10:uidLastSave="{00000000-0000-0000-0000-000000000000}"/>
  <bookViews>
    <workbookView xWindow="0" yWindow="0" windowWidth="23040" windowHeight="9060" xr2:uid="{AE80B7E2-8815-4C01-8C4F-B9035A032B97}"/>
  </bookViews>
  <sheets>
    <sheet name="OH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Graph1" hidden="1">'[2]EXP '!#REF!</definedName>
    <definedName name="__123Graph_AGraph10" hidden="1">[3]EXP!#REF!</definedName>
    <definedName name="__123Graph_AGraph11" hidden="1">[3]EXP!#REF!</definedName>
    <definedName name="__123Graph_AGraph12" hidden="1">[3]EXP!#REF!</definedName>
    <definedName name="__123Graph_AGraph13" hidden="1">[3]EXP!#REF!</definedName>
    <definedName name="__123Graph_AGraph14" hidden="1">[3]EXP!#REF!</definedName>
    <definedName name="__123Graph_AGraph15" hidden="1">[3]EXP!#REF!</definedName>
    <definedName name="__123Graph_AGraph16" hidden="1">[3]EXP!#REF!</definedName>
    <definedName name="__123Graph_AGraph17" hidden="1">[3]EXP!#REF!</definedName>
    <definedName name="__123Graph_AGraph18" hidden="1">[3]EXP!#REF!</definedName>
    <definedName name="__123Graph_AGraph2" hidden="1">[3]EXP!#REF!</definedName>
    <definedName name="__123Graph_AGraph3" hidden="1">[3]EXP!#REF!</definedName>
    <definedName name="__123Graph_AGraph4" hidden="1">[3]EXP!#REF!</definedName>
    <definedName name="__123Graph_AGraph5" hidden="1">[3]EXP!#REF!</definedName>
    <definedName name="__123Graph_AGraph6" hidden="1">[3]EXP!#REF!</definedName>
    <definedName name="__123Graph_AGraph7" hidden="1">[3]EXP!#REF!</definedName>
    <definedName name="__123Graph_AGraph8" hidden="1">[3]EXP!#REF!</definedName>
    <definedName name="__123Graph_AGraph9" hidden="1">[3]EXP!#REF!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123Graph_XGraph1" hidden="1">'[2]EXP '!#REF!</definedName>
    <definedName name="__123Graph_XGraph10" hidden="1">[3]EXP!#REF!</definedName>
    <definedName name="__123Graph_XGraph11" hidden="1">[3]EXP!#REF!</definedName>
    <definedName name="__123Graph_XGraph12" hidden="1">[3]EXP!#REF!</definedName>
    <definedName name="__123Graph_XGraph13" hidden="1">[3]EXP!#REF!</definedName>
    <definedName name="__123Graph_XGraph14" hidden="1">[3]EXP!#REF!</definedName>
    <definedName name="__123Graph_XGraph15" hidden="1">[3]EXP!#REF!</definedName>
    <definedName name="__123Graph_XGraph16" hidden="1">[3]EXP!#REF!</definedName>
    <definedName name="__123Graph_XGraph17" hidden="1">[3]EXP!#REF!</definedName>
    <definedName name="__123Graph_XGraph18" hidden="1">[3]EXP!#REF!</definedName>
    <definedName name="__123Graph_XGraph3" hidden="1">[3]EXP!#REF!</definedName>
    <definedName name="__123Graph_XGraph4" hidden="1">[3]EXP!#REF!</definedName>
    <definedName name="__123Graph_XGraph5" hidden="1">[3]EXP!#REF!</definedName>
    <definedName name="__123Graph_XGraph6" hidden="1">[3]EXP!#REF!</definedName>
    <definedName name="__123Graph_XGraph7" hidden="1">[3]EXP!#REF!</definedName>
    <definedName name="__123Graph_XGraph8" hidden="1">[3]EXP!#REF!</definedName>
    <definedName name="__123Graph_XGraph9" hidden="1">[3]EXP!#REF!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[4]Cash2!$G$16:$G$31</definedName>
    <definedName name="_1__123Graph_ASEPTA_1" localSheetId="0" hidden="1">#REF!</definedName>
    <definedName name="_1__123Graph_ASEPTA_1" hidden="1">#REF!</definedName>
    <definedName name="_2__123Graph_ACHART_2" hidden="1">[4]Z!$T$179:$AH$179</definedName>
    <definedName name="_2__123Graph_DSEPTA_1" localSheetId="0" hidden="1">#REF!</definedName>
    <definedName name="_2__123Graph_DSEPTA_1" hidden="1">#REF!</definedName>
    <definedName name="_3__123Graph_BCHART_2" hidden="1">[4]Z!$T$180:$AH$180</definedName>
    <definedName name="_3__123Graph_ESEPTA_1" localSheetId="0" hidden="1">#REF!</definedName>
    <definedName name="_3__123Graph_ESEPTA_1" hidden="1">#REF!</definedName>
    <definedName name="_4__123Graph_CCHART_1" hidden="1">[4]Cash2!$J$16:$J$36</definedName>
    <definedName name="_4__123Graph_XSEPTA_1" localSheetId="0" hidden="1">#REF!</definedName>
    <definedName name="_4__123Graph_XSEPTA_1" hidden="1">#REF!</definedName>
    <definedName name="_5__123Graph_DCHART_1" hidden="1">[4]Cash2!$K$16:$K$36</definedName>
    <definedName name="_ABC" hidden="1">[4]Cash2!$G$16:$G$31</definedName>
    <definedName name="_Fill" localSheetId="0" hidden="1">'[5]Raw Data'!#REF!</definedName>
    <definedName name="_Fill" hidden="1">'[5]Raw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[6]기계내역서!#REF!</definedName>
    <definedName name="_Sort" hidden="1">[6]기계내역서!#REF!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[4]Z!$T$179:$AH$179</definedName>
    <definedName name="AccessDatabase" hidden="1">"C:\WIN95\Desktop\Ramesh\AIC\Aic.mdb"</definedName>
    <definedName name="CD" hidden="1">[4]Cash2!$K$16:$K$36</definedName>
    <definedName name="graf" hidden="1">'[7]LIMA-CANTA'!#REF!</definedName>
    <definedName name="graph0" hidden="1">'[7]LIMA-CANTA'!#REF!</definedName>
    <definedName name="Graph1" hidden="1">'[7]LIMA-CANTA'!#REF!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Titles" localSheetId="0">OHLA!$1:$6</definedName>
    <definedName name="viuda" hidden="1">'[7]LIMA-CANTA'!#REF!</definedName>
    <definedName name="w" hidden="1">'[7]LIMA-CANTA'!#REF!</definedName>
    <definedName name="wra" hidden="1">'[7]LIMA-CANTA'!#REF!</definedName>
    <definedName name="xGraph11" hidden="1">'[7]LIMA-CANTA'!#REF!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5" i="1" l="1"/>
  <c r="H134" i="1"/>
  <c r="H133" i="1"/>
  <c r="H132" i="1"/>
  <c r="H131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3" i="1"/>
  <c r="H112" i="1"/>
  <c r="H111" i="1"/>
  <c r="H110" i="1"/>
  <c r="H109" i="1"/>
  <c r="H108" i="1"/>
  <c r="H107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89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7" i="1"/>
  <c r="H16" i="1"/>
  <c r="H15" i="1"/>
  <c r="H14" i="1"/>
  <c r="H13" i="1"/>
  <c r="H12" i="1"/>
  <c r="H10" i="1"/>
  <c r="H9" i="1"/>
  <c r="H8" i="1" l="1"/>
  <c r="H67" i="1"/>
  <c r="H106" i="1"/>
  <c r="H115" i="1"/>
  <c r="H130" i="1"/>
  <c r="H22" i="1"/>
  <c r="H18" i="1"/>
  <c r="H11" i="1"/>
  <c r="H57" i="1"/>
  <c r="H7" i="1" l="1"/>
  <c r="H114" i="1"/>
  <c r="H136" i="1" l="1"/>
  <c r="H138" i="1" s="1"/>
  <c r="G138" i="1" s="1"/>
  <c r="H139" i="1" l="1"/>
</calcChain>
</file>

<file path=xl/sharedStrings.xml><?xml version="1.0" encoding="utf-8"?>
<sst xmlns="http://schemas.openxmlformats.org/spreadsheetml/2006/main" count="500" uniqueCount="277">
  <si>
    <t xml:space="preserve"> PROYECTO: "PAQUETE 4: SOLUCIONES INTEGRALES DE LOS RÍOS CASMA Y HUARMEY"</t>
  </si>
  <si>
    <t xml:space="preserve"> CONSTRUCCION DE DEFENSAS RIBEREÑAS EN SECTOR RÍO CASMA - CASMA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</si>
  <si>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</si>
  <si>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</si>
  <si>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</si>
  <si>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</si>
  <si>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</si>
  <si>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</si>
  <si>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</si>
  <si>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CONSTRUCCIÓN DE DEFENSAS RIBEREÑAS</t>
  </si>
  <si>
    <t>100</t>
  </si>
  <si>
    <t>OBRAS PROVISIONALES</t>
  </si>
  <si>
    <t>102.A</t>
  </si>
  <si>
    <t>CARTEL DE IDENTIFICACION DE LA OBRA DE 3.60M X 2.40M.</t>
  </si>
  <si>
    <t>und</t>
  </si>
  <si>
    <t>103.B</t>
  </si>
  <si>
    <t>INSTALACIÓN DE FACILIDADES Y CAMPAMENTOS</t>
  </si>
  <si>
    <t>glb</t>
  </si>
  <si>
    <t>200</t>
  </si>
  <si>
    <t>OBRAS PRELIMINARES</t>
  </si>
  <si>
    <t>201.B</t>
  </si>
  <si>
    <t>MOVILIZACIÓN Y DESMOVILIZACIÓN DE EQUIPOS Y/O MAQUINARIA</t>
  </si>
  <si>
    <t>202.A</t>
  </si>
  <si>
    <t>TRAZO, NIVELACION Y REPLANTEO PRELIMINAR</t>
  </si>
  <si>
    <t>Km</t>
  </si>
  <si>
    <t>203.B</t>
  </si>
  <si>
    <t>CONTROL TOPOGRAFICO DURANTE LA EJECUCIÓN</t>
  </si>
  <si>
    <t>mes</t>
  </si>
  <si>
    <t>204.B</t>
  </si>
  <si>
    <t>HABILITACIÓN DE ACCESOS</t>
  </si>
  <si>
    <t>km</t>
  </si>
  <si>
    <t>206.A</t>
  </si>
  <si>
    <t>DESVÍO Y MANEJO DE AGUAS SUPERFICIALES</t>
  </si>
  <si>
    <t>m3</t>
  </si>
  <si>
    <t>207.A</t>
  </si>
  <si>
    <r>
      <rPr>
        <sz val="9"/>
        <rFont val="Calibri"/>
        <family val="2"/>
        <scheme val="minor"/>
      </rPr>
      <t>MANTENIMIENTO DE TRÁNSITO Y SEGURIDAD VIAL EN ACCESOS A LA OBRA Y
ÁREAS AUXILIARES (Canteras, DME/DMO, Fuentes de agua)</t>
    </r>
  </si>
  <si>
    <t>300</t>
  </si>
  <si>
    <t>OPERACIÓN Y EXPLOTACION DE MATERIAL</t>
  </si>
  <si>
    <t>304.A</t>
  </si>
  <si>
    <t>EXPLOTACION Y PREPARACION DE MATERIAL PARA CONFORMACION DE DIQUE</t>
  </si>
  <si>
    <t>304.C</t>
  </si>
  <si>
    <t>EXPLOTACION Y PREPARACION DE MATERIAL PARA AFIRMADO EN CORONA</t>
  </si>
  <si>
    <t>305.A</t>
  </si>
  <si>
    <t>PREPARACIÓN DE MATERIAL PROPIO</t>
  </si>
  <si>
    <t>400</t>
  </si>
  <si>
    <t>MOVIMIENTO DE TIERRAS</t>
  </si>
  <si>
    <t>B1</t>
  </si>
  <si>
    <t>CONSTRUCCIÓN DE DIQUE NUEVO</t>
  </si>
  <si>
    <t>401.A</t>
  </si>
  <si>
    <t>DESBROCE Y LIMPIEZA</t>
  </si>
  <si>
    <t>ha</t>
  </si>
  <si>
    <t>402.B</t>
  </si>
  <si>
    <t>EXCAVACIÓN MASIVA EN MATERIAL SUELTO, CON EQUIPO</t>
  </si>
  <si>
    <t>402.C</t>
  </si>
  <si>
    <t>EXCAVACIÓN EN ROCA SUELTA CON EQUIPO</t>
  </si>
  <si>
    <t>402.D</t>
  </si>
  <si>
    <t>EXCAVACION DE ROCA FIJA CON MARTILLO HIDRÁULICO</t>
  </si>
  <si>
    <t>402.E</t>
  </si>
  <si>
    <t>EXCAVACION DE UÑA EN MATERIAL CON NIVEL FREATICO</t>
  </si>
  <si>
    <t>403.A</t>
  </si>
  <si>
    <t>CONFORMACIÓN Y COMPACTACIÓN DE DIQUE</t>
  </si>
  <si>
    <t>404.A</t>
  </si>
  <si>
    <t>ENROCADO Y ACOMODO PARA PROTECCIÓN DE TALUD TIPO 1</t>
  </si>
  <si>
    <t>404.D</t>
  </si>
  <si>
    <t>ENROCADO Y ACOMODO EN UÑA ANTISOCAVANTE TIPO 1</t>
  </si>
  <si>
    <t>405.A</t>
  </si>
  <si>
    <t>DESCOLMATACIÓN DEL CAUCE</t>
  </si>
  <si>
    <t>406.A</t>
  </si>
  <si>
    <t>REFINE Y PERFILADO DE TALUD</t>
  </si>
  <si>
    <t>m2</t>
  </si>
  <si>
    <t>407.A</t>
  </si>
  <si>
    <t>MEJORAMIENTO DE SUELO DE FUNDACIÓN</t>
  </si>
  <si>
    <t>407.B</t>
  </si>
  <si>
    <t>MEJORAMIENTO DE FUNDACIÓN CON GEOCELDA (Incluye material granular)</t>
  </si>
  <si>
    <t>408.A</t>
  </si>
  <si>
    <t>ZANJA Y RELLENO PARA ANCLAJE DE GEOWEB</t>
  </si>
  <si>
    <t>ml</t>
  </si>
  <si>
    <t>409.A</t>
  </si>
  <si>
    <t>GEOTEXTIL NO TEJIDO CLASE 1, INCLUYE INSTALACIÓN</t>
  </si>
  <si>
    <t>410.A</t>
  </si>
  <si>
    <t>CONFORMACIÓN DE DME/DMO</t>
  </si>
  <si>
    <t>412.A</t>
  </si>
  <si>
    <t>RELLENO COMPACTADO CON MATERIAL PARA AFIRMADO EN CORONA</t>
  </si>
  <si>
    <t>413.A</t>
  </si>
  <si>
    <t>RELLENO CON MATERIAL PROPIO</t>
  </si>
  <si>
    <t>414.A</t>
  </si>
  <si>
    <t>TRATAMIENTO DE TALUD CON GEOCELDAS (INCLUYE RELLENO DE GRAVAS)</t>
  </si>
  <si>
    <t>418.A</t>
  </si>
  <si>
    <t>SUMINISTRO E INSTALACION DE GEOCOMPUESTO IMPERMEABLE</t>
  </si>
  <si>
    <t>B2</t>
  </si>
  <si>
    <t>REFUERZO EN DIQUES EXISTENTES</t>
  </si>
  <si>
    <t>402.A</t>
  </si>
  <si>
    <t>EXCAVACIÓN EN MATERIAL SUELTO, CON EQUIPO</t>
  </si>
  <si>
    <t>403.B</t>
  </si>
  <si>
    <t>RECRECIMIENTO Y CONFORMACIÓN EN DIQUE EXISTENTE</t>
  </si>
  <si>
    <t>404.G</t>
  </si>
  <si>
    <t>ENROCADO Y ACOMODO DE ROCA EN TALUD DE DIQUE EXISTENTE</t>
  </si>
  <si>
    <t>404.H</t>
  </si>
  <si>
    <t>ENROCADO Y ACOMODO DE ROCA EN UÑA DE DIQUE EXISTENTE</t>
  </si>
  <si>
    <t>415.A</t>
  </si>
  <si>
    <t>GAVIÓN (INCLUYE INSTALACIÓN)</t>
  </si>
  <si>
    <t>416.B</t>
  </si>
  <si>
    <t>PERFILADO Y COMPACTACIÓN DE CORONA EN DIQUE EXISTENTE</t>
  </si>
  <si>
    <t>417.A</t>
  </si>
  <si>
    <t>RECUPERACIÓN DE ROCA EN DIQUES EXISTENTES</t>
  </si>
  <si>
    <t>500</t>
  </si>
  <si>
    <t>TRANSPORTES DE MATERIAL</t>
  </si>
  <si>
    <t>501.A</t>
  </si>
  <si>
    <t>CARGUIO Y ACARREO DE MATERIAL PROPIO P/DIQUE D≤1km</t>
  </si>
  <si>
    <t>m3-km</t>
  </si>
  <si>
    <t>501.B</t>
  </si>
  <si>
    <t>CARGUIO Y ACARREO DE MATERIAL DE PRESTAMO P/DIQUE D≤1km</t>
  </si>
  <si>
    <t>501.D</t>
  </si>
  <si>
    <t>CARGUIO Y TRANSPORTE DE MATERIAL AFIRMADO D≤1KM</t>
  </si>
  <si>
    <t>502.B</t>
  </si>
  <si>
    <t>ACARREO DE MATERIAL DE PRESTAMO P/DIQUE D&gt;1Km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</si>
  <si>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</si>
  <si>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</si>
  <si>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</si>
  <si>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</si>
  <si>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</si>
  <si>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</si>
  <si>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</si>
  <si>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</si>
  <si>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</si>
  <si>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</si>
  <si>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COMPONENTE DE INTERFERENCIAS</t>
  </si>
  <si>
    <t>C1</t>
  </si>
  <si>
    <t>OBRAS DE RIEGO</t>
  </si>
  <si>
    <t>403.D</t>
  </si>
  <si>
    <t>CONFORMACIÓN Y COMPACTACIÓN PARA ESTRUCTURA</t>
  </si>
  <si>
    <t>605.B</t>
  </si>
  <si>
    <t>REUBICACIÓN DE POZO PROFUNDO</t>
  </si>
  <si>
    <t>609.A</t>
  </si>
  <si>
    <t>EMBOQUILLADO DE PIEDRA CON CONCRETO</t>
  </si>
  <si>
    <t>801.A</t>
  </si>
  <si>
    <t>CONCRETO PREMEZCLADO (f´c = 10 MPa) PARA SOLADO</t>
  </si>
  <si>
    <t>801.B</t>
  </si>
  <si>
    <t>CONCRETO CICLOPEO (f'c=14MPa + 30% PM)</t>
  </si>
  <si>
    <t>801.B1</t>
  </si>
  <si>
    <t>CONCRETO (f'c = 14 Mpa)</t>
  </si>
  <si>
    <t>801.D</t>
  </si>
  <si>
    <t>CONCRETO (f'c = 28 MPa) EN MUROS Y ZAPATAS</t>
  </si>
  <si>
    <t>802.A</t>
  </si>
  <si>
    <t>ACERO DE REFUERZO P/ESTRUCTURAS (f'c = 420 Mpa)</t>
  </si>
  <si>
    <t>kg</t>
  </si>
  <si>
    <t>803.A</t>
  </si>
  <si>
    <t>ENCOFRADO PLANO</t>
  </si>
  <si>
    <t>803.B</t>
  </si>
  <si>
    <t>ENCOFRADO CURVO</t>
  </si>
  <si>
    <t>805.B</t>
  </si>
  <si>
    <t>TUBERÍA HDPE 750 mm (SUMINISTRO E INSTALACIÓN)</t>
  </si>
  <si>
    <t>m</t>
  </si>
  <si>
    <t>806.B</t>
  </si>
  <si>
    <t>COMPUERTA TIPO ARMCO 0.75 m x 0.75 m (INCLUYE SUMINISTRO E
INSTALACIÓN)</t>
  </si>
  <si>
    <t>806.H</t>
  </si>
  <si>
    <t>REJILLA METÁLICA 1.35 m X 1.50 m (INCLUYE SUMINISTRO E INSTALACIÓN)</t>
  </si>
  <si>
    <t>806.L</t>
  </si>
  <si>
    <t>BARANDA METÁLICA (INCLUYE SUMINSTRO E INSTALACIÓN)</t>
  </si>
  <si>
    <t>807.A</t>
  </si>
  <si>
    <t>JUNTA DE ESTANQUEIDAD WATERSTOP</t>
  </si>
  <si>
    <t>808.A</t>
  </si>
  <si>
    <t>JUNTA DE DILATACIÓN ASFÁLTICA</t>
  </si>
  <si>
    <t>810.B</t>
  </si>
  <si>
    <t>IMPERMEABILIZACIÓN DE PARÁMETROS ENTERRADOS CON PINTURA
ASFÁLTICA</t>
  </si>
  <si>
    <t>C3</t>
  </si>
  <si>
    <t>OBRAS DE REDES</t>
  </si>
  <si>
    <t>604.A</t>
  </si>
  <si>
    <t>REUBICACIÓN DE POSTE DE ENERGÍA</t>
  </si>
  <si>
    <t>C4</t>
  </si>
  <si>
    <t>CRUCE VIAL</t>
  </si>
  <si>
    <t>ENROCADO Y ACOMODO DE ROCA PARA PROTECCIÓN DE TALUD TIPO 1</t>
  </si>
  <si>
    <t>ENROCADO Y ACOMODO DE ROCA EN UÑA ANTISOCAVANTE TIPO 1</t>
  </si>
  <si>
    <t>409.B</t>
  </si>
  <si>
    <t>GEOTEXTIL NO TEJIDO CLASE 2, INCLUYE INSTALACIÓN</t>
  </si>
  <si>
    <t>414.B</t>
  </si>
  <si>
    <t>GEOCELDA HORMIGONADA</t>
  </si>
  <si>
    <t>420.A</t>
  </si>
  <si>
    <t>RELLENO COMPACTADO</t>
  </si>
  <si>
    <t>900</t>
  </si>
  <si>
    <t>TRABAJOS DE CIERRE</t>
  </si>
  <si>
    <t>902.A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</si>
  <si>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</si>
  <si>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</si>
  <si>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</si>
  <si>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</si>
  <si>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</si>
  <si>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</si>
  <si>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</si>
  <si>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</si>
  <si>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</si>
  <si>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</si>
  <si>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</si>
  <si>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</si>
  <si>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</si>
  <si>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C</t>
  </si>
  <si>
    <t>INFRAESTRUCTURA VERDE Y PAISAJISMO</t>
  </si>
  <si>
    <t>1000</t>
  </si>
  <si>
    <t>1001.C</t>
  </si>
  <si>
    <t>LIMPIEZA Y DESBROCE DEL TERRENO CON MEDIOS MANUALES</t>
  </si>
  <si>
    <t>1001.C2</t>
  </si>
  <si>
    <t>LIMPIEZA DE DESMONTE Y RESIDUOS CON MEDIOS MECÁNICOS</t>
  </si>
  <si>
    <t>1001.F</t>
  </si>
  <si>
    <t>DESPEDREGADO DEL TERRENO CON MEDIOS MANUALES</t>
  </si>
  <si>
    <t>1001.G</t>
  </si>
  <si>
    <t>REMOCIÓN DEL TERRENO CON MEDIOS MANUALES CON PROFUNDIDAD HASTA 25 CM</t>
  </si>
  <si>
    <t>1001.M</t>
  </si>
  <si>
    <t>RELLENO PARA ESTRUCTURAS</t>
  </si>
  <si>
    <t>1006.A</t>
  </si>
  <si>
    <t>BANCAS DE MADERA SOBRE GAVIÓN. TIPO T2</t>
  </si>
  <si>
    <t>1007.A</t>
  </si>
  <si>
    <t>PANEL INFORMATIVO H=1.25M TIPO A</t>
  </si>
  <si>
    <t>1007.C</t>
  </si>
  <si>
    <t>PANEL INFORMATIVO H=2.10 M. TIPO B</t>
  </si>
  <si>
    <t>1008.B</t>
  </si>
  <si>
    <t>CONFORMACIÓN Y COMPACTACIÓN DE BASE GRANULAR DE ESPESOR  e=0.15m</t>
  </si>
  <si>
    <t>1008.C</t>
  </si>
  <si>
    <t>CAPA SUPERFICIAL DE ARENA DE ESPESOR e=0.05m</t>
  </si>
  <si>
    <t>1008.D</t>
  </si>
  <si>
    <t>BORDE DE TRONCOS DE MADERA A NIVEL DE PISO ALTURA TOTAL 35 CM DIÁMETRO 4"</t>
  </si>
  <si>
    <t>1008.E</t>
  </si>
  <si>
    <t>1010.G</t>
  </si>
  <si>
    <t>BARANDA RÚSTICA DE MADERA DE EUCALIPTO DE ALTURA H=1.00 M</t>
  </si>
  <si>
    <t>1200</t>
  </si>
  <si>
    <t>ESTRUCTURAS</t>
  </si>
  <si>
    <t>801.B2</t>
  </si>
  <si>
    <t>CONCRETO CICLOPEO (f'c=18MPa + 30% PM)</t>
  </si>
  <si>
    <t>SUBTOTAL</t>
  </si>
  <si>
    <t>GASTOS GENERALES</t>
  </si>
  <si>
    <t>UTILIDAD</t>
  </si>
  <si>
    <t>TOTAL S/.</t>
  </si>
  <si>
    <t>OHLA CONSTRUCCIÓN</t>
  </si>
  <si>
    <t>Comentarios</t>
  </si>
  <si>
    <t>BORDE DE TRONCOS DE MADERA DE ALTURA 15 CM SOBRE EL NIVEL DE PISO Y ALTURA TOTAL 50 CM DIÁMETRO 4"</t>
  </si>
  <si>
    <t>COMENTARIOS EN GENERAL</t>
  </si>
  <si>
    <t>No se tiene comentarios</t>
  </si>
  <si>
    <t>Revisar la cantidad de oficinas contenedores</t>
  </si>
  <si>
    <t>Enviar detalle del calculo de movilización y desmovilización</t>
  </si>
  <si>
    <t>Revisar rendimiento para la cantidad de recursos (topografos, gps)</t>
  </si>
  <si>
    <t>Considerar transporte interno con una incidencia menor</t>
  </si>
  <si>
    <t>Revisar incidencia del cargador y excavadora al 100% en la partida de chancado.</t>
  </si>
  <si>
    <t>Revisar rendimiento  es conservador</t>
  </si>
  <si>
    <t>Revisar los rendimientos, conservador para un tractor y excavadora al 100%. Revisar bajar la incidencia de la excavadora</t>
  </si>
  <si>
    <t>Revisar rendimiento, conservador</t>
  </si>
  <si>
    <t>Revisar la incidencia de la luminaria ya que para el turno dia no corresponde</t>
  </si>
  <si>
    <t>Corregir la incidencia de subpartida "colocación de geocelda"</t>
  </si>
  <si>
    <t>Revisar rendimiento, un poco conservador</t>
  </si>
  <si>
    <t>Considerar compactadora tipo plancha con incidencia menor para los lugares donde no llegue el rodillo</t>
  </si>
  <si>
    <t>Revisar rendimiento considerando la cuadrilla y esta considerando 2 retroexcavadora</t>
  </si>
  <si>
    <t>Revisar precio del material</t>
  </si>
  <si>
    <t xml:space="preserve">Considera incluir con una incidencia menor  una compactadora tipo plancha </t>
  </si>
  <si>
    <t>Revisar rendiimento se esta considerando 2 excavadoras</t>
  </si>
  <si>
    <t>Rendimento bajo y revisar  incidencia de capataz</t>
  </si>
  <si>
    <t xml:space="preserve">Rendimiento conservador. Si se utiliza una retroexcavadora para el llenado de gavion, se debe disminuir la cuadrilla propuesta. </t>
  </si>
  <si>
    <t>revisar  incidencia de capataz</t>
  </si>
  <si>
    <t>Indicar cómo se obtiene el rendimiento de transporte. Presentar cuadro de sustento. Justificar la tarifa de los equipos</t>
  </si>
  <si>
    <t>Indicar cómo se obtiene el rendimiento de transporte. Presentar cuadro de sustento. Justificar la tarifa de los equipos. La subpartida  transporte de roca&gt;1 tiene una cantidad de cuadrilla errada</t>
  </si>
  <si>
    <t>Debería tener la misma estructura y precio que la 402.A lineas arriba</t>
  </si>
  <si>
    <t>Rendimiento conservador, revisar la necesidad de una chancadora considerando el poco volumen</t>
  </si>
  <si>
    <t xml:space="preserve">Sustentar la subpartida de colocación de piedra, revisar la incidencia de la grava  </t>
  </si>
  <si>
    <t>Revisar rendimiento de la subpartida colocación de concreto un poco conservador</t>
  </si>
  <si>
    <t>Revisar reindimiento un poco conservador</t>
  </si>
  <si>
    <t>Rendimiento muy conservador , revisar la incidencia del capataz</t>
  </si>
  <si>
    <t>Debería tener la misma estructura y precio que la 403.A lineas arriba</t>
  </si>
  <si>
    <t>Debería tener la misma estructura y precio que la 413.A lineas arriba</t>
  </si>
  <si>
    <t>Revisar  rendimiento  conservador</t>
  </si>
  <si>
    <t>El APU es de PLAN DE MANEJO AMBIENTAL. La partida es medidas de manejo ambiental actualizar</t>
  </si>
  <si>
    <t>Justifica el precio del subcontrato</t>
  </si>
  <si>
    <t>Revisar incidencia de capataz</t>
  </si>
  <si>
    <t>Revisar rendimiento, muy conservador, revisar incidencia de capataz</t>
  </si>
  <si>
    <t>Revisar precio de material</t>
  </si>
  <si>
    <t>Revisar rendimiento conservador. Justificar material de prestamo, ver la opción de usar material propio</t>
  </si>
  <si>
    <t>Revisar precio de SC, elevado</t>
  </si>
  <si>
    <t>Revisar/Justificar la subpartida transporte interno, ya existe la partida "Carguío y acarreo de material propio p/dique&lt;1km y carguío</t>
  </si>
  <si>
    <t xml:space="preserve">Justificar la subpartida " material de Lastre " </t>
  </si>
  <si>
    <t xml:space="preserve">- Cantidad excesiva de supervisores SSOMA
- Cantidad excesiva de supervisores de Obra
- Cantidad de personal indirecto elevado
- No considerar el capacitador SBC.
- Ajusta precio de enfermero ocupacional de acuerdo al mercado.
- Ajustar cantidad de choferes minivan, custer y bus (10) no coincide con la cantidad de equipos ofertados.
- Justificiar precio de charlas de inducción, estas forman parate del personal de SSOMA.
- Justificar la partida telefonia movil OHLA gestor y ARCC. tanto ARCC como OHLA gestor  cuentan con equipos moviles
- Proponen agua en botellas considerar agua en bidones, ajustar precio segun el mercado local.
-Licencia de software especificar las licencias.
- Choferes de camionetas no concouerda con la cantidad de camionetas.
- Detallar alcance de los equipos de comunicación de radio troncalizado.
- Justificar la necesidad de los equipos de comunicación de radio troncalizado OHLA Gestión y ARCC.
- Justificar precio de equipos auxiliares fatiga y somnolencia.
</t>
  </si>
  <si>
    <t xml:space="preserve">1.	Los precios de mano de obra HH no se encuentran concordantes con el acta de acuerdos  de negoción colectiva de construcción civil 2022-2023, el Contratista deberá de asegurarse que los PU de mano de obra se encuentren alineados a los precios vigentes.
2.	La propuesta no contiene la relación de insumos e índices unificados de las propuestas.
3.	La propuesta no contiene la relación de equipo mínimo de las propuestas.
4.	La propuesta  no contiene las cotizaciones de equipos e insumos.
5. La propuesta no contiene el calculo de los rendimientos de transporte.
6. No presenta calculo de movilización y desmovilización de equipos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</si>
</sst>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[Red]#,##0.00"/>
    <numFmt numFmtId="165" formatCode="_ * #,##0.00_ ;_ * \-#,##0.00_ ;_ * &quot;-&quot;??_ ;_ @_ 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000000"/>
      <name val="Calibri"/>
      <family val="2"/>
      <charset val="204"/>
    </font>
    <font>
      <b/>
      <sz val="16"/>
      <color theme="0"/>
      <name val="Arial Narrow"/>
      <family val="2"/>
    </font>
    <font>
      <sz val="11"/>
      <name val="Arial"/>
      <family val="2"/>
    </font>
    <font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0" fontId="23" fillId="0" borderId="0"/>
    <xf numFmtId="0" fontId="6" fillId="0" borderId="0"/>
    <xf numFmtId="0" fontId="23" fillId="0" borderId="0"/>
  </cellStyleXfs>
  <cellXfs count="173">
    <xf numFmtId="0" fontId="0" fillId="0" borderId="0" xfId="0"/>
    <xf numFmtId="0" fontId="2" fillId="0" borderId="0" xfId="1">
      <alignment vertical="top"/>
    </xf>
    <xf numFmtId="0" fontId="3" fillId="0" borderId="0" xfId="1" applyFont="1" applyAlignment="1">
      <alignment vertical="top" wrapText="1" readingOrder="1"/>
    </xf>
    <xf numFmtId="0" fontId="2" fillId="0" borderId="0" xfId="2">
      <alignment vertical="top"/>
    </xf>
    <xf numFmtId="0" fontId="3" fillId="0" borderId="0" xfId="2" applyFont="1" applyAlignment="1">
      <alignment horizontal="left" vertical="top" wrapText="1" readingOrder="1"/>
    </xf>
    <xf numFmtId="4" fontId="5" fillId="2" borderId="2" xfId="4" applyNumberFormat="1" applyFont="1" applyFill="1" applyBorder="1" applyAlignment="1">
      <alignment horizontal="center" vertical="center"/>
    </xf>
    <xf numFmtId="164" fontId="0" fillId="0" borderId="0" xfId="0" applyNumberFormat="1"/>
    <xf numFmtId="4" fontId="9" fillId="3" borderId="3" xfId="0" applyNumberFormat="1" applyFont="1" applyFill="1" applyBorder="1" applyAlignment="1">
      <alignment horizontal="right" wrapText="1"/>
    </xf>
    <xf numFmtId="0" fontId="7" fillId="4" borderId="3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wrapText="1"/>
    </xf>
    <xf numFmtId="4" fontId="8" fillId="4" borderId="3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 wrapText="1"/>
    </xf>
    <xf numFmtId="4" fontId="8" fillId="0" borderId="4" xfId="5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top" wrapText="1"/>
    </xf>
    <xf numFmtId="4" fontId="11" fillId="0" borderId="3" xfId="0" applyNumberFormat="1" applyFont="1" applyFill="1" applyBorder="1" applyAlignment="1">
      <alignment horizontal="right" vertical="top" shrinkToFit="1"/>
    </xf>
    <xf numFmtId="0" fontId="7" fillId="5" borderId="3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wrapText="1"/>
    </xf>
    <xf numFmtId="4" fontId="8" fillId="5" borderId="3" xfId="0" applyNumberFormat="1" applyFont="1" applyFill="1" applyBorder="1" applyAlignment="1">
      <alignment horizontal="left" wrapText="1"/>
    </xf>
    <xf numFmtId="43" fontId="0" fillId="0" borderId="0" xfId="0" applyNumberFormat="1"/>
    <xf numFmtId="0" fontId="7" fillId="4" borderId="6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4" fontId="7" fillId="4" borderId="7" xfId="0" applyNumberFormat="1" applyFont="1" applyFill="1" applyBorder="1" applyAlignment="1">
      <alignment vertical="top" wrapText="1"/>
    </xf>
    <xf numFmtId="0" fontId="7" fillId="5" borderId="6" xfId="0" applyFont="1" applyFill="1" applyBorder="1" applyAlignment="1">
      <alignment vertical="top" wrapText="1"/>
    </xf>
    <xf numFmtId="0" fontId="7" fillId="5" borderId="7" xfId="0" applyFont="1" applyFill="1" applyBorder="1" applyAlignment="1">
      <alignment vertical="top" wrapText="1"/>
    </xf>
    <xf numFmtId="4" fontId="7" fillId="5" borderId="7" xfId="0" applyNumberFormat="1" applyFont="1" applyFill="1" applyBorder="1" applyAlignment="1">
      <alignment vertical="top" wrapText="1"/>
    </xf>
    <xf numFmtId="0" fontId="10" fillId="0" borderId="8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left" vertical="top" wrapText="1" indent="2"/>
    </xf>
    <xf numFmtId="4" fontId="8" fillId="4" borderId="7" xfId="0" applyNumberFormat="1" applyFont="1" applyFill="1" applyBorder="1" applyAlignment="1">
      <alignment wrapText="1"/>
    </xf>
    <xf numFmtId="0" fontId="10" fillId="0" borderId="6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top" wrapText="1" indent="2"/>
    </xf>
    <xf numFmtId="4" fontId="11" fillId="0" borderId="7" xfId="0" applyNumberFormat="1" applyFont="1" applyFill="1" applyBorder="1" applyAlignment="1">
      <alignment vertical="top" shrinkToFit="1"/>
    </xf>
    <xf numFmtId="4" fontId="9" fillId="3" borderId="7" xfId="0" applyNumberFormat="1" applyFont="1" applyFill="1" applyBorder="1" applyAlignment="1">
      <alignment wrapText="1"/>
    </xf>
    <xf numFmtId="4" fontId="11" fillId="0" borderId="6" xfId="0" applyNumberFormat="1" applyFont="1" applyFill="1" applyBorder="1" applyAlignment="1">
      <alignment vertical="top" shrinkToFit="1"/>
    </xf>
    <xf numFmtId="0" fontId="12" fillId="6" borderId="9" xfId="0" applyFont="1" applyFill="1" applyBorder="1" applyAlignment="1">
      <alignment vertical="center" wrapText="1"/>
    </xf>
    <xf numFmtId="0" fontId="13" fillId="6" borderId="10" xfId="0" applyFont="1" applyFill="1" applyBorder="1" applyAlignment="1">
      <alignment vertical="center" wrapText="1"/>
    </xf>
    <xf numFmtId="0" fontId="14" fillId="6" borderId="10" xfId="0" applyFont="1" applyFill="1" applyBorder="1" applyAlignment="1">
      <alignment vertical="center" wrapText="1"/>
    </xf>
    <xf numFmtId="4" fontId="16" fillId="6" borderId="11" xfId="0" applyNumberFormat="1" applyFont="1" applyFill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9" fillId="6" borderId="11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right" vertical="top"/>
    </xf>
    <xf numFmtId="0" fontId="21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wrapText="1"/>
    </xf>
    <xf numFmtId="0" fontId="22" fillId="0" borderId="0" xfId="0" applyFont="1"/>
    <xf numFmtId="0" fontId="21" fillId="3" borderId="6" xfId="0" applyFont="1" applyFill="1" applyBorder="1" applyAlignment="1">
      <alignment vertical="top" wrapText="1"/>
    </xf>
    <xf numFmtId="0" fontId="4" fillId="0" borderId="0" xfId="3" applyFont="1" applyAlignment="1">
      <alignment horizontal="center" vertical="top" readingOrder="1"/>
    </xf>
    <xf numFmtId="0" fontId="3" fillId="0" borderId="0" xfId="2" applyFont="1" applyAlignment="1">
      <alignment horizontal="left" vertical="top" wrapText="1" readingOrder="1"/>
    </xf>
    <xf numFmtId="2" fontId="11" fillId="0" borderId="0" xfId="0" applyNumberFormat="1" applyFont="1" applyFill="1" applyBorder="1" applyAlignment="1">
      <alignment horizontal="right" vertical="top" shrinkToFit="1"/>
    </xf>
    <xf numFmtId="2" fontId="11" fillId="0" borderId="0" xfId="0" applyNumberFormat="1" applyFont="1" applyFill="1" applyBorder="1" applyAlignment="1">
      <alignment horizontal="right" vertical="center" shrinkToFit="1"/>
    </xf>
    <xf numFmtId="4" fontId="11" fillId="0" borderId="0" xfId="0" applyNumberFormat="1" applyFont="1" applyFill="1" applyBorder="1" applyAlignment="1">
      <alignment horizontal="right" vertical="top" shrinkToFit="1"/>
    </xf>
    <xf numFmtId="0" fontId="3" fillId="0" borderId="0" xfId="1" applyFont="1" applyFill="1" applyBorder="1" applyAlignment="1">
      <alignment vertical="top" wrapText="1" readingOrder="1"/>
    </xf>
    <xf numFmtId="0" fontId="4" fillId="0" borderId="0" xfId="3" applyFont="1" applyFill="1" applyBorder="1" applyAlignment="1">
      <alignment horizontal="center" vertical="top" readingOrder="1"/>
    </xf>
    <xf numFmtId="0" fontId="3" fillId="0" borderId="0" xfId="2" applyFont="1" applyFill="1" applyBorder="1" applyAlignment="1">
      <alignment horizontal="left" vertical="top" wrapText="1" readingOrder="1"/>
    </xf>
    <xf numFmtId="4" fontId="5" fillId="0" borderId="0" xfId="4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vertical="top" wrapText="1"/>
    </xf>
    <xf numFmtId="2" fontId="11" fillId="0" borderId="0" xfId="0" applyNumberFormat="1" applyFont="1" applyFill="1" applyBorder="1" applyAlignment="1">
      <alignment vertical="top" shrinkToFi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4" fontId="11" fillId="0" borderId="0" xfId="0" applyNumberFormat="1" applyFont="1" applyFill="1" applyBorder="1" applyAlignment="1">
      <alignment vertical="top" shrinkToFit="1"/>
    </xf>
    <xf numFmtId="2" fontId="11" fillId="0" borderId="0" xfId="0" applyNumberFormat="1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" fontId="5" fillId="2" borderId="20" xfId="4" applyNumberFormat="1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right" vertical="top" wrapText="1"/>
    </xf>
    <xf numFmtId="0" fontId="9" fillId="3" borderId="22" xfId="0" applyFont="1" applyFill="1" applyBorder="1" applyAlignment="1">
      <alignment horizontal="left" wrapText="1"/>
    </xf>
    <xf numFmtId="0" fontId="7" fillId="4" borderId="21" xfId="0" applyFont="1" applyFill="1" applyBorder="1" applyAlignment="1">
      <alignment horizontal="right" vertical="top" wrapText="1"/>
    </xf>
    <xf numFmtId="0" fontId="8" fillId="4" borderId="22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right" vertical="top" wrapText="1"/>
    </xf>
    <xf numFmtId="2" fontId="11" fillId="0" borderId="22" xfId="0" applyNumberFormat="1" applyFont="1" applyFill="1" applyBorder="1" applyAlignment="1">
      <alignment horizontal="right" vertical="top" shrinkToFit="1"/>
    </xf>
    <xf numFmtId="0" fontId="10" fillId="0" borderId="23" xfId="0" applyFont="1" applyFill="1" applyBorder="1" applyAlignment="1">
      <alignment horizontal="right" vertical="top" wrapText="1"/>
    </xf>
    <xf numFmtId="2" fontId="11" fillId="0" borderId="24" xfId="0" applyNumberFormat="1" applyFont="1" applyFill="1" applyBorder="1" applyAlignment="1">
      <alignment horizontal="right" vertical="center" shrinkToFit="1"/>
    </xf>
    <xf numFmtId="4" fontId="11" fillId="0" borderId="22" xfId="0" applyNumberFormat="1" applyFont="1" applyFill="1" applyBorder="1" applyAlignment="1">
      <alignment horizontal="right" vertical="top" shrinkToFit="1"/>
    </xf>
    <xf numFmtId="0" fontId="7" fillId="5" borderId="21" xfId="0" applyFont="1" applyFill="1" applyBorder="1" applyAlignment="1">
      <alignment horizontal="right" vertical="top" wrapText="1"/>
    </xf>
    <xf numFmtId="0" fontId="8" fillId="5" borderId="22" xfId="0" applyFont="1" applyFill="1" applyBorder="1" applyAlignment="1">
      <alignment horizontal="left" wrapText="1"/>
    </xf>
    <xf numFmtId="0" fontId="7" fillId="4" borderId="25" xfId="0" applyFont="1" applyFill="1" applyBorder="1" applyAlignment="1">
      <alignment vertical="top" wrapText="1"/>
    </xf>
    <xf numFmtId="0" fontId="7" fillId="5" borderId="21" xfId="0" applyFont="1" applyFill="1" applyBorder="1" applyAlignment="1">
      <alignment horizontal="left" vertical="top" wrapText="1" indent="2"/>
    </xf>
    <xf numFmtId="0" fontId="7" fillId="5" borderId="25" xfId="0" applyFont="1" applyFill="1" applyBorder="1" applyAlignment="1">
      <alignment vertical="top" wrapText="1"/>
    </xf>
    <xf numFmtId="2" fontId="11" fillId="0" borderId="24" xfId="0" applyNumberFormat="1" applyFont="1" applyFill="1" applyBorder="1" applyAlignment="1">
      <alignment vertical="top" shrinkToFit="1"/>
    </xf>
    <xf numFmtId="0" fontId="8" fillId="4" borderId="25" xfId="0" applyFont="1" applyFill="1" applyBorder="1" applyAlignment="1">
      <alignment wrapText="1"/>
    </xf>
    <xf numFmtId="2" fontId="11" fillId="0" borderId="25" xfId="0" applyNumberFormat="1" applyFont="1" applyFill="1" applyBorder="1" applyAlignment="1">
      <alignment vertical="top" shrinkToFit="1"/>
    </xf>
    <xf numFmtId="0" fontId="21" fillId="3" borderId="21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wrapText="1"/>
    </xf>
    <xf numFmtId="4" fontId="11" fillId="0" borderId="25" xfId="0" applyNumberFormat="1" applyFont="1" applyFill="1" applyBorder="1" applyAlignment="1">
      <alignment vertical="top" shrinkToFit="1"/>
    </xf>
    <xf numFmtId="2" fontId="11" fillId="0" borderId="25" xfId="0" applyNumberFormat="1" applyFont="1" applyFill="1" applyBorder="1" applyAlignment="1">
      <alignment vertical="center" shrinkToFit="1"/>
    </xf>
    <xf numFmtId="2" fontId="11" fillId="0" borderId="22" xfId="0" applyNumberFormat="1" applyFont="1" applyFill="1" applyBorder="1" applyAlignment="1">
      <alignment vertical="top" shrinkToFit="1"/>
    </xf>
    <xf numFmtId="0" fontId="14" fillId="6" borderId="11" xfId="0" applyFont="1" applyFill="1" applyBorder="1" applyAlignment="1">
      <alignment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4" fontId="5" fillId="2" borderId="1" xfId="4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left" wrapText="1"/>
    </xf>
    <xf numFmtId="4" fontId="8" fillId="4" borderId="21" xfId="0" applyNumberFormat="1" applyFont="1" applyFill="1" applyBorder="1" applyAlignment="1">
      <alignment horizontal="left" wrapText="1"/>
    </xf>
    <xf numFmtId="4" fontId="8" fillId="0" borderId="28" xfId="5" applyNumberFormat="1" applyFont="1" applyFill="1" applyBorder="1" applyAlignment="1">
      <alignment horizontal="right"/>
    </xf>
    <xf numFmtId="4" fontId="8" fillId="5" borderId="21" xfId="0" applyNumberFormat="1" applyFont="1" applyFill="1" applyBorder="1" applyAlignment="1">
      <alignment horizontal="left" wrapText="1"/>
    </xf>
    <xf numFmtId="4" fontId="11" fillId="0" borderId="21" xfId="0" applyNumberFormat="1" applyFont="1" applyFill="1" applyBorder="1" applyAlignment="1">
      <alignment horizontal="right" vertical="top" shrinkToFit="1"/>
    </xf>
    <xf numFmtId="4" fontId="7" fillId="4" borderId="21" xfId="0" applyNumberFormat="1" applyFont="1" applyFill="1" applyBorder="1" applyAlignment="1">
      <alignment vertical="top" wrapText="1"/>
    </xf>
    <xf numFmtId="4" fontId="7" fillId="5" borderId="21" xfId="0" applyNumberFormat="1" applyFont="1" applyFill="1" applyBorder="1" applyAlignment="1">
      <alignment vertical="top" wrapText="1"/>
    </xf>
    <xf numFmtId="4" fontId="7" fillId="5" borderId="25" xfId="0" applyNumberFormat="1" applyFont="1" applyFill="1" applyBorder="1" applyAlignment="1">
      <alignment vertical="top" wrapText="1"/>
    </xf>
    <xf numFmtId="4" fontId="11" fillId="0" borderId="30" xfId="0" applyNumberFormat="1" applyFont="1" applyFill="1" applyBorder="1" applyAlignment="1">
      <alignment vertical="top" shrinkToFit="1"/>
    </xf>
    <xf numFmtId="4" fontId="8" fillId="4" borderId="21" xfId="0" applyNumberFormat="1" applyFont="1" applyFill="1" applyBorder="1" applyAlignment="1">
      <alignment wrapText="1"/>
    </xf>
    <xf numFmtId="4" fontId="11" fillId="0" borderId="21" xfId="0" applyNumberFormat="1" applyFont="1" applyFill="1" applyBorder="1" applyAlignment="1">
      <alignment vertical="top" shrinkToFit="1"/>
    </xf>
    <xf numFmtId="4" fontId="9" fillId="3" borderId="21" xfId="0" applyNumberFormat="1" applyFont="1" applyFill="1" applyBorder="1" applyAlignment="1">
      <alignment wrapText="1"/>
    </xf>
    <xf numFmtId="4" fontId="11" fillId="0" borderId="21" xfId="0" applyNumberFormat="1" applyFont="1" applyFill="1" applyBorder="1" applyAlignment="1">
      <alignment vertical="center" shrinkToFit="1"/>
    </xf>
    <xf numFmtId="4" fontId="11" fillId="0" borderId="31" xfId="0" applyNumberFormat="1" applyFont="1" applyFill="1" applyBorder="1" applyAlignment="1">
      <alignment vertical="top" shrinkToFit="1"/>
    </xf>
    <xf numFmtId="4" fontId="15" fillId="6" borderId="9" xfId="0" applyNumberFormat="1" applyFont="1" applyFill="1" applyBorder="1" applyAlignment="1">
      <alignment vertical="center" wrapText="1"/>
    </xf>
    <xf numFmtId="10" fontId="18" fillId="0" borderId="12" xfId="6" applyNumberFormat="1" applyFont="1" applyBorder="1" applyAlignment="1">
      <alignment horizontal="right" vertical="center" wrapText="1"/>
    </xf>
    <xf numFmtId="10" fontId="18" fillId="0" borderId="15" xfId="6" applyNumberFormat="1" applyFont="1" applyBorder="1" applyAlignment="1">
      <alignment horizontal="right" vertical="center" wrapText="1"/>
    </xf>
    <xf numFmtId="0" fontId="0" fillId="0" borderId="26" xfId="0" applyBorder="1"/>
    <xf numFmtId="0" fontId="0" fillId="0" borderId="18" xfId="0" applyBorder="1"/>
    <xf numFmtId="0" fontId="0" fillId="0" borderId="33" xfId="0" applyBorder="1"/>
    <xf numFmtId="0" fontId="0" fillId="0" borderId="0" xfId="0" applyFill="1"/>
    <xf numFmtId="4" fontId="11" fillId="0" borderId="6" xfId="0" applyNumberFormat="1" applyFont="1" applyFill="1" applyBorder="1" applyAlignment="1">
      <alignment horizontal="right" vertical="top" shrinkToFit="1"/>
    </xf>
    <xf numFmtId="4" fontId="11" fillId="0" borderId="35" xfId="0" applyNumberFormat="1" applyFont="1" applyFill="1" applyBorder="1" applyAlignment="1">
      <alignment vertical="top" shrinkToFit="1"/>
    </xf>
    <xf numFmtId="0" fontId="0" fillId="0" borderId="0" xfId="0" applyBorder="1"/>
    <xf numFmtId="4" fontId="18" fillId="0" borderId="14" xfId="0" quotePrefix="1" applyNumberFormat="1" applyFont="1" applyBorder="1" applyAlignment="1">
      <alignment horizontal="left" vertical="center" wrapText="1"/>
    </xf>
    <xf numFmtId="4" fontId="21" fillId="3" borderId="22" xfId="0" applyNumberFormat="1" applyFont="1" applyFill="1" applyBorder="1" applyAlignment="1">
      <alignment horizontal="right" wrapText="1"/>
    </xf>
    <xf numFmtId="4" fontId="10" fillId="4" borderId="22" xfId="0" applyNumberFormat="1" applyFont="1" applyFill="1" applyBorder="1" applyAlignment="1">
      <alignment horizontal="right" wrapText="1"/>
    </xf>
    <xf numFmtId="4" fontId="10" fillId="0" borderId="29" xfId="5" applyNumberFormat="1" applyFont="1" applyFill="1" applyBorder="1" applyAlignment="1">
      <alignment horizontal="left"/>
    </xf>
    <xf numFmtId="43" fontId="10" fillId="0" borderId="2" xfId="5" applyNumberFormat="1" applyFont="1" applyFill="1" applyBorder="1" applyAlignment="1">
      <alignment horizontal="left" vertical="top"/>
    </xf>
    <xf numFmtId="4" fontId="10" fillId="5" borderId="22" xfId="0" applyNumberFormat="1" applyFont="1" applyFill="1" applyBorder="1" applyAlignment="1">
      <alignment horizontal="left" wrapText="1"/>
    </xf>
    <xf numFmtId="4" fontId="26" fillId="0" borderId="22" xfId="0" applyNumberFormat="1" applyFont="1" applyFill="1" applyBorder="1" applyAlignment="1">
      <alignment horizontal="left" vertical="top" shrinkToFit="1"/>
    </xf>
    <xf numFmtId="4" fontId="10" fillId="4" borderId="25" xfId="0" applyNumberFormat="1" applyFont="1" applyFill="1" applyBorder="1" applyAlignment="1">
      <alignment wrapText="1"/>
    </xf>
    <xf numFmtId="4" fontId="8" fillId="0" borderId="36" xfId="5" applyNumberFormat="1" applyFont="1" applyFill="1" applyBorder="1" applyAlignment="1">
      <alignment horizontal="right"/>
    </xf>
    <xf numFmtId="4" fontId="10" fillId="5" borderId="37" xfId="0" applyNumberFormat="1" applyFont="1" applyFill="1" applyBorder="1" applyAlignment="1">
      <alignment horizontal="left" wrapText="1"/>
    </xf>
    <xf numFmtId="43" fontId="10" fillId="0" borderId="4" xfId="5" applyNumberFormat="1" applyFont="1" applyFill="1" applyBorder="1" applyAlignment="1">
      <alignment horizontal="left" vertical="top"/>
    </xf>
    <xf numFmtId="4" fontId="10" fillId="0" borderId="4" xfId="5" applyNumberFormat="1" applyFont="1" applyFill="1" applyBorder="1" applyAlignment="1">
      <alignment horizontal="left"/>
    </xf>
    <xf numFmtId="4" fontId="10" fillId="4" borderId="38" xfId="0" applyNumberFormat="1" applyFont="1" applyFill="1" applyBorder="1" applyAlignment="1">
      <alignment horizontal="right" wrapText="1"/>
    </xf>
    <xf numFmtId="4" fontId="7" fillId="4" borderId="39" xfId="0" applyNumberFormat="1" applyFont="1" applyFill="1" applyBorder="1" applyAlignment="1">
      <alignment vertical="top" wrapText="1"/>
    </xf>
    <xf numFmtId="43" fontId="10" fillId="0" borderId="4" xfId="4" applyFont="1" applyBorder="1" applyAlignment="1">
      <alignment vertical="top"/>
    </xf>
    <xf numFmtId="4" fontId="7" fillId="5" borderId="40" xfId="0" applyNumberFormat="1" applyFont="1" applyFill="1" applyBorder="1" applyAlignment="1">
      <alignment vertical="top" wrapText="1"/>
    </xf>
    <xf numFmtId="4" fontId="7" fillId="5" borderId="39" xfId="0" applyNumberFormat="1" applyFont="1" applyFill="1" applyBorder="1" applyAlignment="1">
      <alignment vertical="top" wrapText="1"/>
    </xf>
    <xf numFmtId="4" fontId="10" fillId="4" borderId="40" xfId="0" applyNumberFormat="1" applyFont="1" applyFill="1" applyBorder="1" applyAlignment="1">
      <alignment wrapText="1"/>
    </xf>
    <xf numFmtId="4" fontId="21" fillId="3" borderId="39" xfId="0" applyNumberFormat="1" applyFont="1" applyFill="1" applyBorder="1" applyAlignment="1">
      <alignment wrapText="1"/>
    </xf>
    <xf numFmtId="4" fontId="26" fillId="0" borderId="4" xfId="0" applyNumberFormat="1" applyFont="1" applyFill="1" applyBorder="1" applyAlignment="1">
      <alignment vertical="top" shrinkToFit="1"/>
    </xf>
    <xf numFmtId="0" fontId="25" fillId="0" borderId="26" xfId="0" applyFont="1" applyBorder="1" applyAlignment="1">
      <alignment horizontal="left" vertical="top" wrapText="1"/>
    </xf>
    <xf numFmtId="0" fontId="25" fillId="0" borderId="27" xfId="0" applyFont="1" applyBorder="1" applyAlignment="1">
      <alignment horizontal="left" vertical="top" wrapText="1"/>
    </xf>
    <xf numFmtId="0" fontId="25" fillId="0" borderId="20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33" xfId="0" applyFont="1" applyBorder="1" applyAlignment="1">
      <alignment horizontal="left" vertical="top" wrapText="1"/>
    </xf>
    <xf numFmtId="0" fontId="25" fillId="0" borderId="32" xfId="0" applyFont="1" applyBorder="1" applyAlignment="1">
      <alignment horizontal="left" vertical="top" wrapText="1"/>
    </xf>
    <xf numFmtId="0" fontId="25" fillId="0" borderId="34" xfId="0" applyFont="1" applyBorder="1" applyAlignment="1">
      <alignment horizontal="left" vertical="top" wrapText="1"/>
    </xf>
    <xf numFmtId="0" fontId="4" fillId="0" borderId="0" xfId="3" applyFont="1" applyAlignment="1">
      <alignment horizontal="center" vertical="top" readingOrder="1"/>
    </xf>
    <xf numFmtId="0" fontId="24" fillId="7" borderId="26" xfId="2" applyFont="1" applyFill="1" applyBorder="1" applyAlignment="1">
      <alignment horizontal="center" vertical="top" readingOrder="1"/>
    </xf>
    <xf numFmtId="0" fontId="24" fillId="7" borderId="27" xfId="2" applyFont="1" applyFill="1" applyBorder="1" applyAlignment="1">
      <alignment horizontal="center" vertical="top" readingOrder="1"/>
    </xf>
    <xf numFmtId="0" fontId="24" fillId="7" borderId="20" xfId="2" applyFont="1" applyFill="1" applyBorder="1" applyAlignment="1">
      <alignment horizontal="center" vertical="top" readingOrder="1"/>
    </xf>
    <xf numFmtId="0" fontId="20" fillId="0" borderId="2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4" xfId="0" applyBorder="1" applyAlignment="1">
      <alignment horizontal="center"/>
    </xf>
    <xf numFmtId="43" fontId="10" fillId="0" borderId="4" xfId="5" applyNumberFormat="1" applyFont="1" applyFill="1" applyBorder="1" applyAlignment="1">
      <alignment horizontal="left" vertical="center"/>
    </xf>
    <xf numFmtId="4" fontId="26" fillId="0" borderId="4" xfId="0" applyNumberFormat="1" applyFont="1" applyFill="1" applyBorder="1" applyAlignment="1">
      <alignment horizontal="left" vertical="center" shrinkToFit="1"/>
    </xf>
    <xf numFmtId="43" fontId="10" fillId="0" borderId="2" xfId="5" applyNumberFormat="1" applyFont="1" applyFill="1" applyBorder="1" applyAlignment="1">
      <alignment horizontal="left" vertical="center"/>
    </xf>
    <xf numFmtId="4" fontId="26" fillId="0" borderId="25" xfId="0" applyNumberFormat="1" applyFont="1" applyFill="1" applyBorder="1" applyAlignment="1">
      <alignment vertical="center" shrinkToFit="1"/>
    </xf>
  </cellXfs>
  <cellStyles count="13">
    <cellStyle name="Millares 16 3" xfId="4" xr:uid="{FF670227-9923-4C85-9821-986202D5857F}"/>
    <cellStyle name="Millares 3" xfId="9" xr:uid="{FDD0D9A3-1BA8-4C55-B198-73E994F0CE33}"/>
    <cellStyle name="Normal" xfId="0" builtinId="0"/>
    <cellStyle name="Normal 10 10" xfId="7" xr:uid="{EE170A3D-5988-474B-9650-DBEA0D72CCCE}"/>
    <cellStyle name="Normal 151" xfId="1" xr:uid="{261B91B1-A595-496A-8A66-5EDFDF53AE79}"/>
    <cellStyle name="Normal 158" xfId="2" xr:uid="{B28A2409-AC60-4290-92AE-FC38D8502E00}"/>
    <cellStyle name="Normal 158 2" xfId="3" xr:uid="{DAC0B6CD-B3EE-40A2-B3A7-7C301CA1EFBE}"/>
    <cellStyle name="Normal 2" xfId="10" xr:uid="{B128D6F1-7E32-4F36-AE26-8BD5A7EA39C9}"/>
    <cellStyle name="Normal 2 2 2" xfId="5" xr:uid="{42C361A9-6752-450F-82D8-E8F66A238FA5}"/>
    <cellStyle name="Normal 2 2 3 2" xfId="11" xr:uid="{C0A7709F-8956-47FC-B247-2CA90835DC45}"/>
    <cellStyle name="Normal 2 3" xfId="8" xr:uid="{8C0D4C09-695B-41FB-B617-51FEDF54B419}"/>
    <cellStyle name="Normal 3" xfId="12" xr:uid="{1FC43A7D-01FB-4B88-BF05-C79DDF6B0652}"/>
    <cellStyle name="Porcentaje 10" xfId="6" xr:uid="{9FB16D55-AE3A-4DC9-A04B-5F8A5F2C2F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507999</xdr:colOff>
      <xdr:row>146</xdr:row>
      <xdr:rowOff>528159</xdr:rowOff>
    </xdr:from>
    <xdr:to>
      <xdr:col>8</xdr:col>
      <xdr:colOff>2582816</xdr:colOff>
      <xdr:row>148</xdr:row>
      <xdr:rowOff>2104027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5540DC-804C-4B79-A2B7-A9BE525D0B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34"/>
        <a:stretch/>
      </xdr:blipFill>
      <xdr:spPr bwMode="auto">
        <a:xfrm>
          <a:off x="7958666" y="39796559"/>
          <a:ext cx="4284618" cy="316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ILVA\Desktop\INFORMACI&#211;N%20PARA%20CIBELY\2-PLANILLA_METRADOS\2-PLANILLAS_METRADOS\EJEMPLO%20MOVIMIENTO%20TIERRAS\2-%20Metrado%20Mov-Tierr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/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/>
      <sheetData sheetId="204">
        <row r="9">
          <cell r="H9">
            <v>0.90469999999999995</v>
          </cell>
        </row>
      </sheetData>
      <sheetData sheetId="205"/>
      <sheetData sheetId="206"/>
      <sheetData sheetId="207"/>
      <sheetData sheetId="208">
        <row r="9">
          <cell r="H9">
            <v>0.90469999999999995</v>
          </cell>
        </row>
      </sheetData>
      <sheetData sheetId="209"/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/>
      <sheetData sheetId="251"/>
      <sheetData sheetId="252"/>
      <sheetData sheetId="253"/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/>
      <sheetData sheetId="306">
        <row r="9">
          <cell r="H9">
            <v>0.90469999999999995</v>
          </cell>
        </row>
      </sheetData>
      <sheetData sheetId="307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/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 refreshError="1"/>
      <sheetData sheetId="1080" refreshError="1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EF97-60E2-4976-9D49-DDF3C774046E}">
  <sheetPr>
    <tabColor theme="4"/>
    <pageSetUpPr fitToPage="1"/>
  </sheetPr>
  <dimension ref="A1:M149"/>
  <sheetViews>
    <sheetView showGridLines="0" tabSelected="1" zoomScale="65" zoomScaleNormal="65" zoomScaleSheetLayoutView="90" workbookViewId="0">
      <selection sqref="A1:XFD152"/>
    </sheetView>
  </sheetViews>
  <sheetFormatPr baseColWidth="10" defaultColWidth="11.44140625" defaultRowHeight="13.2" x14ac:dyDescent="0.25"/>
  <cols>
    <col min="1" max="1" width="3.21875" customWidth="1"/>
    <col min="2" max="2" width="8.88671875" customWidth="1"/>
    <col min="3" max="3" width="69.5546875" customWidth="1"/>
    <col min="4" max="4" width="9.5546875" bestFit="1" customWidth="1"/>
    <col min="5" max="5" width="15.44140625" bestFit="1" customWidth="1"/>
    <col min="6" max="6" width="2.88671875" style="73" customWidth="1"/>
    <col min="7" max="7" width="15.88671875" customWidth="1"/>
    <col min="8" max="8" width="16.33203125" customWidth="1"/>
    <col min="9" max="9" width="78.109375" style="6" customWidth="1"/>
    <col min="10" max="10" width="3.88671875" customWidth="1"/>
  </cols>
  <sheetData>
    <row r="1" spans="2:9" x14ac:dyDescent="0.25">
      <c r="B1" s="1"/>
      <c r="C1" s="2"/>
      <c r="D1" s="2"/>
      <c r="E1" s="2"/>
      <c r="F1" s="59"/>
      <c r="G1" s="2"/>
      <c r="H1" s="2"/>
      <c r="I1" s="2"/>
    </row>
    <row r="2" spans="2:9" x14ac:dyDescent="0.25">
      <c r="B2" s="156" t="s">
        <v>0</v>
      </c>
      <c r="C2" s="156"/>
      <c r="D2" s="156"/>
      <c r="E2" s="156"/>
      <c r="F2" s="156"/>
      <c r="G2" s="156"/>
      <c r="H2" s="156"/>
      <c r="I2" s="4"/>
    </row>
    <row r="3" spans="2:9" x14ac:dyDescent="0.25">
      <c r="B3" s="156" t="s">
        <v>1</v>
      </c>
      <c r="C3" s="156"/>
      <c r="D3" s="156"/>
      <c r="E3" s="156"/>
      <c r="F3" s="156"/>
      <c r="G3" s="156"/>
      <c r="H3" s="156"/>
      <c r="I3" s="4"/>
    </row>
    <row r="4" spans="2:9" ht="13.8" thickBot="1" x14ac:dyDescent="0.3">
      <c r="B4" s="54"/>
      <c r="C4" s="54"/>
      <c r="D4" s="54"/>
      <c r="E4" s="54"/>
      <c r="F4" s="60"/>
      <c r="G4" s="54"/>
      <c r="H4" s="54"/>
      <c r="I4" s="55"/>
    </row>
    <row r="5" spans="2:9" ht="24.6" customHeight="1" thickBot="1" x14ac:dyDescent="0.3">
      <c r="B5" s="3"/>
      <c r="C5" s="4"/>
      <c r="D5" s="4"/>
      <c r="E5" s="4"/>
      <c r="F5" s="61"/>
      <c r="G5" s="157" t="s">
        <v>231</v>
      </c>
      <c r="H5" s="158"/>
      <c r="I5" s="159"/>
    </row>
    <row r="6" spans="2:9" ht="13.8" x14ac:dyDescent="0.25">
      <c r="B6" s="74" t="s">
        <v>2</v>
      </c>
      <c r="C6" s="75" t="s">
        <v>3</v>
      </c>
      <c r="D6" s="75" t="s">
        <v>4</v>
      </c>
      <c r="E6" s="76" t="s">
        <v>5</v>
      </c>
      <c r="F6" s="62"/>
      <c r="G6" s="102" t="s">
        <v>6</v>
      </c>
      <c r="H6" s="5" t="s">
        <v>7</v>
      </c>
      <c r="I6" s="5" t="s">
        <v>232</v>
      </c>
    </row>
    <row r="7" spans="2:9" s="52" customFormat="1" ht="13.8" x14ac:dyDescent="0.3">
      <c r="B7" s="77" t="s">
        <v>8</v>
      </c>
      <c r="C7" s="50" t="s">
        <v>9</v>
      </c>
      <c r="D7" s="51"/>
      <c r="E7" s="78"/>
      <c r="F7" s="63"/>
      <c r="G7" s="103"/>
      <c r="H7" s="7">
        <f>+H8+H11+H18+H22+H57+H67+H106</f>
        <v>34792099.450000003</v>
      </c>
      <c r="I7" s="128"/>
    </row>
    <row r="8" spans="2:9" ht="13.8" x14ac:dyDescent="0.3">
      <c r="B8" s="79" t="s">
        <v>10</v>
      </c>
      <c r="C8" s="8" t="s">
        <v>11</v>
      </c>
      <c r="D8" s="9"/>
      <c r="E8" s="80"/>
      <c r="F8" s="64"/>
      <c r="G8" s="104"/>
      <c r="H8" s="10">
        <f>SUM(H9:H10)</f>
        <v>502288.58</v>
      </c>
      <c r="I8" s="129"/>
    </row>
    <row r="9" spans="2:9" ht="13.8" x14ac:dyDescent="0.3">
      <c r="B9" s="81" t="s">
        <v>12</v>
      </c>
      <c r="C9" s="11" t="s">
        <v>13</v>
      </c>
      <c r="D9" s="12" t="s">
        <v>14</v>
      </c>
      <c r="E9" s="82">
        <v>1</v>
      </c>
      <c r="F9" s="56"/>
      <c r="G9" s="105">
        <v>1090.08</v>
      </c>
      <c r="H9" s="13">
        <f>ROUND(E9*G9,2)</f>
        <v>1090.08</v>
      </c>
      <c r="I9" s="130" t="s">
        <v>235</v>
      </c>
    </row>
    <row r="10" spans="2:9" ht="13.8" x14ac:dyDescent="0.3">
      <c r="B10" s="81" t="s">
        <v>15</v>
      </c>
      <c r="C10" s="11" t="s">
        <v>16</v>
      </c>
      <c r="D10" s="12" t="s">
        <v>17</v>
      </c>
      <c r="E10" s="82">
        <v>1</v>
      </c>
      <c r="F10" s="56"/>
      <c r="G10" s="105">
        <v>501198.5</v>
      </c>
      <c r="H10" s="13">
        <f>ROUND(E10*G10,2)</f>
        <v>501198.5</v>
      </c>
      <c r="I10" s="130" t="s">
        <v>236</v>
      </c>
    </row>
    <row r="11" spans="2:9" ht="13.8" x14ac:dyDescent="0.3">
      <c r="B11" s="79" t="s">
        <v>18</v>
      </c>
      <c r="C11" s="8" t="s">
        <v>19</v>
      </c>
      <c r="D11" s="9"/>
      <c r="E11" s="80"/>
      <c r="F11" s="64"/>
      <c r="G11" s="104"/>
      <c r="H11" s="10">
        <f>SUM(H12:H17)</f>
        <v>3101231.3</v>
      </c>
      <c r="I11" s="129"/>
    </row>
    <row r="12" spans="2:9" ht="13.8" x14ac:dyDescent="0.3">
      <c r="B12" s="81" t="s">
        <v>20</v>
      </c>
      <c r="C12" s="11" t="s">
        <v>21</v>
      </c>
      <c r="D12" s="12" t="s">
        <v>17</v>
      </c>
      <c r="E12" s="82">
        <v>1</v>
      </c>
      <c r="F12" s="56"/>
      <c r="G12" s="105">
        <v>1251779.3999999999</v>
      </c>
      <c r="H12" s="13">
        <f t="shared" ref="H12:H17" si="0">ROUND(E12*G12,2)</f>
        <v>1251779.3999999999</v>
      </c>
      <c r="I12" s="130" t="s">
        <v>237</v>
      </c>
    </row>
    <row r="13" spans="2:9" ht="13.8" x14ac:dyDescent="0.3">
      <c r="B13" s="81" t="s">
        <v>22</v>
      </c>
      <c r="C13" s="11" t="s">
        <v>23</v>
      </c>
      <c r="D13" s="12" t="s">
        <v>24</v>
      </c>
      <c r="E13" s="82">
        <v>10.46</v>
      </c>
      <c r="F13" s="56"/>
      <c r="G13" s="105">
        <v>2887.12</v>
      </c>
      <c r="H13" s="13">
        <f t="shared" si="0"/>
        <v>30199.279999999999</v>
      </c>
      <c r="I13" s="130" t="s">
        <v>235</v>
      </c>
    </row>
    <row r="14" spans="2:9" ht="13.8" x14ac:dyDescent="0.3">
      <c r="B14" s="81" t="s">
        <v>25</v>
      </c>
      <c r="C14" s="11" t="s">
        <v>26</v>
      </c>
      <c r="D14" s="12" t="s">
        <v>27</v>
      </c>
      <c r="E14" s="82">
        <v>6</v>
      </c>
      <c r="F14" s="56"/>
      <c r="G14" s="105">
        <v>49620.04</v>
      </c>
      <c r="H14" s="13">
        <f t="shared" si="0"/>
        <v>297720.24</v>
      </c>
      <c r="I14" s="130" t="s">
        <v>238</v>
      </c>
    </row>
    <row r="15" spans="2:9" ht="13.8" x14ac:dyDescent="0.3">
      <c r="B15" s="81" t="s">
        <v>28</v>
      </c>
      <c r="C15" s="11" t="s">
        <v>29</v>
      </c>
      <c r="D15" s="12" t="s">
        <v>30</v>
      </c>
      <c r="E15" s="82">
        <v>13.75</v>
      </c>
      <c r="F15" s="56"/>
      <c r="G15" s="105">
        <v>57564.72</v>
      </c>
      <c r="H15" s="13">
        <f t="shared" si="0"/>
        <v>791514.9</v>
      </c>
      <c r="I15" s="130" t="s">
        <v>274</v>
      </c>
    </row>
    <row r="16" spans="2:9" ht="13.8" x14ac:dyDescent="0.3">
      <c r="B16" s="81" t="s">
        <v>31</v>
      </c>
      <c r="C16" s="11" t="s">
        <v>32</v>
      </c>
      <c r="D16" s="12" t="s">
        <v>33</v>
      </c>
      <c r="E16" s="82">
        <v>3150</v>
      </c>
      <c r="F16" s="56"/>
      <c r="G16" s="105">
        <v>15.5</v>
      </c>
      <c r="H16" s="13">
        <f t="shared" si="0"/>
        <v>48825</v>
      </c>
      <c r="I16" s="130" t="s">
        <v>239</v>
      </c>
    </row>
    <row r="17" spans="1:9" ht="24" x14ac:dyDescent="0.3">
      <c r="B17" s="83" t="s">
        <v>34</v>
      </c>
      <c r="C17" s="14" t="s">
        <v>35</v>
      </c>
      <c r="D17" s="15" t="s">
        <v>27</v>
      </c>
      <c r="E17" s="84">
        <v>6</v>
      </c>
      <c r="F17" s="57"/>
      <c r="G17" s="105">
        <v>113532.08</v>
      </c>
      <c r="H17" s="13">
        <f t="shared" si="0"/>
        <v>681192.48</v>
      </c>
      <c r="I17" s="130" t="s">
        <v>235</v>
      </c>
    </row>
    <row r="18" spans="1:9" ht="13.8" x14ac:dyDescent="0.3">
      <c r="B18" s="79" t="s">
        <v>36</v>
      </c>
      <c r="C18" s="8" t="s">
        <v>37</v>
      </c>
      <c r="D18" s="9"/>
      <c r="E18" s="80"/>
      <c r="F18" s="64"/>
      <c r="G18" s="104"/>
      <c r="H18" s="10">
        <f>SUM(H19:H21)</f>
        <v>4344149.6400000006</v>
      </c>
      <c r="I18" s="129"/>
    </row>
    <row r="19" spans="1:9" ht="13.8" x14ac:dyDescent="0.3">
      <c r="B19" s="81" t="s">
        <v>38</v>
      </c>
      <c r="C19" s="11" t="s">
        <v>39</v>
      </c>
      <c r="D19" s="12" t="s">
        <v>33</v>
      </c>
      <c r="E19" s="85">
        <v>26108.33</v>
      </c>
      <c r="F19" s="58"/>
      <c r="G19" s="105">
        <v>37.85</v>
      </c>
      <c r="H19" s="13">
        <f>ROUND(E19*G19,2)</f>
        <v>988200.29</v>
      </c>
      <c r="I19" s="130" t="s">
        <v>240</v>
      </c>
    </row>
    <row r="20" spans="1:9" ht="13.8" x14ac:dyDescent="0.3">
      <c r="B20" s="81" t="s">
        <v>40</v>
      </c>
      <c r="C20" s="11" t="s">
        <v>41</v>
      </c>
      <c r="D20" s="12" t="s">
        <v>33</v>
      </c>
      <c r="E20" s="85">
        <v>8120.64</v>
      </c>
      <c r="F20" s="58"/>
      <c r="G20" s="105">
        <v>58.34</v>
      </c>
      <c r="H20" s="13">
        <f>ROUND(E20*G20,2)</f>
        <v>473758.14</v>
      </c>
      <c r="I20" s="130" t="s">
        <v>240</v>
      </c>
    </row>
    <row r="21" spans="1:9" ht="13.8" x14ac:dyDescent="0.3">
      <c r="B21" s="81" t="s">
        <v>42</v>
      </c>
      <c r="C21" s="11" t="s">
        <v>43</v>
      </c>
      <c r="D21" s="12" t="s">
        <v>33</v>
      </c>
      <c r="E21" s="82">
        <v>120191.46</v>
      </c>
      <c r="F21" s="56"/>
      <c r="G21" s="105">
        <v>23.98</v>
      </c>
      <c r="H21" s="13">
        <f>ROUND(E21*G21,2)</f>
        <v>2882191.21</v>
      </c>
      <c r="I21" s="130" t="s">
        <v>241</v>
      </c>
    </row>
    <row r="22" spans="1:9" ht="13.8" x14ac:dyDescent="0.3">
      <c r="B22" s="79" t="s">
        <v>44</v>
      </c>
      <c r="C22" s="8" t="s">
        <v>45</v>
      </c>
      <c r="D22" s="9"/>
      <c r="E22" s="80"/>
      <c r="F22" s="64"/>
      <c r="G22" s="104"/>
      <c r="H22" s="10">
        <f>SUM(H23:H56)</f>
        <v>19066987.640000008</v>
      </c>
      <c r="I22" s="129"/>
    </row>
    <row r="23" spans="1:9" ht="13.8" x14ac:dyDescent="0.3">
      <c r="B23" s="86" t="s">
        <v>46</v>
      </c>
      <c r="C23" s="17" t="s">
        <v>47</v>
      </c>
      <c r="D23" s="18"/>
      <c r="E23" s="87"/>
      <c r="F23" s="64"/>
      <c r="G23" s="106"/>
      <c r="H23" s="19"/>
      <c r="I23" s="132"/>
    </row>
    <row r="24" spans="1:9" ht="13.8" x14ac:dyDescent="0.3">
      <c r="A24" s="20"/>
      <c r="B24" s="81" t="s">
        <v>48</v>
      </c>
      <c r="C24" s="11" t="s">
        <v>49</v>
      </c>
      <c r="D24" s="12" t="s">
        <v>50</v>
      </c>
      <c r="E24" s="82">
        <v>2.29</v>
      </c>
      <c r="F24" s="56"/>
      <c r="G24" s="105">
        <v>10667.77</v>
      </c>
      <c r="H24" s="13">
        <f t="shared" ref="H24:H42" si="1">ROUND(E24*G24,2)</f>
        <v>24429.19</v>
      </c>
      <c r="I24" s="130" t="s">
        <v>242</v>
      </c>
    </row>
    <row r="25" spans="1:9" ht="13.8" x14ac:dyDescent="0.3">
      <c r="A25" s="20"/>
      <c r="B25" s="81" t="s">
        <v>51</v>
      </c>
      <c r="C25" s="11" t="s">
        <v>52</v>
      </c>
      <c r="D25" s="12" t="s">
        <v>33</v>
      </c>
      <c r="E25" s="85">
        <v>62134.7</v>
      </c>
      <c r="F25" s="58"/>
      <c r="G25" s="105">
        <v>7.35</v>
      </c>
      <c r="H25" s="13">
        <f t="shared" si="1"/>
        <v>456690.05</v>
      </c>
      <c r="I25" s="130" t="s">
        <v>235</v>
      </c>
    </row>
    <row r="26" spans="1:9" ht="13.8" x14ac:dyDescent="0.3">
      <c r="B26" s="81" t="s">
        <v>53</v>
      </c>
      <c r="C26" s="11" t="s">
        <v>54</v>
      </c>
      <c r="D26" s="12" t="s">
        <v>33</v>
      </c>
      <c r="E26" s="82">
        <v>634.03</v>
      </c>
      <c r="F26" s="56"/>
      <c r="G26" s="105">
        <v>17.59</v>
      </c>
      <c r="H26" s="13">
        <f t="shared" si="1"/>
        <v>11152.59</v>
      </c>
      <c r="I26" s="130" t="s">
        <v>243</v>
      </c>
    </row>
    <row r="27" spans="1:9" ht="13.8" x14ac:dyDescent="0.3">
      <c r="A27" s="20"/>
      <c r="B27" s="81" t="s">
        <v>55</v>
      </c>
      <c r="C27" s="11" t="s">
        <v>56</v>
      </c>
      <c r="D27" s="12" t="s">
        <v>33</v>
      </c>
      <c r="E27" s="82">
        <v>634.03</v>
      </c>
      <c r="F27" s="56"/>
      <c r="G27" s="105">
        <v>111.7</v>
      </c>
      <c r="H27" s="13">
        <f t="shared" si="1"/>
        <v>70821.149999999994</v>
      </c>
      <c r="I27" s="130" t="s">
        <v>243</v>
      </c>
    </row>
    <row r="28" spans="1:9" ht="13.8" x14ac:dyDescent="0.3">
      <c r="B28" s="81" t="s">
        <v>57</v>
      </c>
      <c r="C28" s="11" t="s">
        <v>58</v>
      </c>
      <c r="D28" s="12" t="s">
        <v>33</v>
      </c>
      <c r="E28" s="85">
        <v>87840.34</v>
      </c>
      <c r="F28" s="58"/>
      <c r="G28" s="105">
        <v>11.88</v>
      </c>
      <c r="H28" s="13">
        <f t="shared" si="1"/>
        <v>1043543.24</v>
      </c>
      <c r="I28" s="130" t="s">
        <v>235</v>
      </c>
    </row>
    <row r="29" spans="1:9" ht="13.8" x14ac:dyDescent="0.3">
      <c r="B29" s="81" t="s">
        <v>59</v>
      </c>
      <c r="C29" s="11" t="s">
        <v>60</v>
      </c>
      <c r="D29" s="12" t="s">
        <v>33</v>
      </c>
      <c r="E29" s="85">
        <v>122861.37</v>
      </c>
      <c r="F29" s="58"/>
      <c r="G29" s="105">
        <v>14.01</v>
      </c>
      <c r="H29" s="13">
        <f t="shared" si="1"/>
        <v>1721287.79</v>
      </c>
      <c r="I29" s="130" t="s">
        <v>244</v>
      </c>
    </row>
    <row r="30" spans="1:9" ht="13.8" x14ac:dyDescent="0.3">
      <c r="B30" s="81" t="s">
        <v>61</v>
      </c>
      <c r="C30" s="11" t="s">
        <v>62</v>
      </c>
      <c r="D30" s="12" t="s">
        <v>33</v>
      </c>
      <c r="E30" s="85">
        <v>40309.199999999997</v>
      </c>
      <c r="F30" s="58"/>
      <c r="G30" s="105">
        <v>42.16</v>
      </c>
      <c r="H30" s="13">
        <f t="shared" si="1"/>
        <v>1699435.87</v>
      </c>
      <c r="I30" s="130" t="s">
        <v>244</v>
      </c>
    </row>
    <row r="31" spans="1:9" ht="13.8" x14ac:dyDescent="0.3">
      <c r="B31" s="81" t="s">
        <v>63</v>
      </c>
      <c r="C31" s="11" t="s">
        <v>64</v>
      </c>
      <c r="D31" s="12" t="s">
        <v>33</v>
      </c>
      <c r="E31" s="85">
        <v>27682.82</v>
      </c>
      <c r="F31" s="58"/>
      <c r="G31" s="105">
        <v>18.600000000000001</v>
      </c>
      <c r="H31" s="13">
        <f t="shared" si="1"/>
        <v>514900.45</v>
      </c>
      <c r="I31" s="130" t="s">
        <v>235</v>
      </c>
    </row>
    <row r="32" spans="1:9" ht="13.8" x14ac:dyDescent="0.3">
      <c r="B32" s="81" t="s">
        <v>65</v>
      </c>
      <c r="C32" s="11" t="s">
        <v>66</v>
      </c>
      <c r="D32" s="12" t="s">
        <v>33</v>
      </c>
      <c r="E32" s="85">
        <v>175112.23</v>
      </c>
      <c r="F32" s="58"/>
      <c r="G32" s="105">
        <v>11.99</v>
      </c>
      <c r="H32" s="13">
        <f t="shared" si="1"/>
        <v>2099595.64</v>
      </c>
      <c r="I32" s="130" t="s">
        <v>273</v>
      </c>
    </row>
    <row r="33" spans="2:9" ht="13.8" x14ac:dyDescent="0.3">
      <c r="B33" s="81" t="s">
        <v>67</v>
      </c>
      <c r="C33" s="11" t="s">
        <v>68</v>
      </c>
      <c r="D33" s="12" t="s">
        <v>69</v>
      </c>
      <c r="E33" s="85">
        <v>31878.92</v>
      </c>
      <c r="F33" s="58"/>
      <c r="G33" s="105">
        <v>2.6</v>
      </c>
      <c r="H33" s="13">
        <f t="shared" si="1"/>
        <v>82885.19</v>
      </c>
      <c r="I33" s="130" t="s">
        <v>235</v>
      </c>
    </row>
    <row r="34" spans="2:9" ht="13.8" x14ac:dyDescent="0.3">
      <c r="B34" s="81" t="s">
        <v>70</v>
      </c>
      <c r="C34" s="11" t="s">
        <v>71</v>
      </c>
      <c r="D34" s="12" t="s">
        <v>33</v>
      </c>
      <c r="E34" s="85">
        <v>28807.83</v>
      </c>
      <c r="F34" s="58"/>
      <c r="G34" s="105">
        <v>53.42</v>
      </c>
      <c r="H34" s="13">
        <f t="shared" si="1"/>
        <v>1538914.28</v>
      </c>
      <c r="I34" s="130" t="s">
        <v>271</v>
      </c>
    </row>
    <row r="35" spans="2:9" ht="13.8" x14ac:dyDescent="0.3">
      <c r="B35" s="81" t="s">
        <v>72</v>
      </c>
      <c r="C35" s="11" t="s">
        <v>73</v>
      </c>
      <c r="D35" s="12" t="s">
        <v>33</v>
      </c>
      <c r="E35" s="85">
        <v>8446.2099999999991</v>
      </c>
      <c r="F35" s="58"/>
      <c r="G35" s="105">
        <v>362.2</v>
      </c>
      <c r="H35" s="13">
        <f t="shared" si="1"/>
        <v>3059217.26</v>
      </c>
      <c r="I35" s="130" t="s">
        <v>245</v>
      </c>
    </row>
    <row r="36" spans="2:9" ht="13.8" x14ac:dyDescent="0.3">
      <c r="B36" s="81" t="s">
        <v>74</v>
      </c>
      <c r="C36" s="11" t="s">
        <v>75</v>
      </c>
      <c r="D36" s="12" t="s">
        <v>76</v>
      </c>
      <c r="E36" s="82">
        <v>970</v>
      </c>
      <c r="F36" s="56"/>
      <c r="G36" s="105">
        <v>25.79</v>
      </c>
      <c r="H36" s="13">
        <f t="shared" si="1"/>
        <v>25016.3</v>
      </c>
      <c r="I36" s="130" t="s">
        <v>246</v>
      </c>
    </row>
    <row r="37" spans="2:9" s="123" customFormat="1" ht="13.8" x14ac:dyDescent="0.3">
      <c r="B37" s="81" t="s">
        <v>77</v>
      </c>
      <c r="C37" s="11" t="s">
        <v>78</v>
      </c>
      <c r="D37" s="12" t="s">
        <v>69</v>
      </c>
      <c r="E37" s="85">
        <v>57521.87</v>
      </c>
      <c r="F37" s="58"/>
      <c r="G37" s="105">
        <v>12.31</v>
      </c>
      <c r="H37" s="13">
        <f t="shared" si="1"/>
        <v>708094.22</v>
      </c>
      <c r="I37" s="130" t="s">
        <v>235</v>
      </c>
    </row>
    <row r="38" spans="2:9" ht="13.8" x14ac:dyDescent="0.3">
      <c r="B38" s="81" t="s">
        <v>79</v>
      </c>
      <c r="C38" s="11" t="s">
        <v>80</v>
      </c>
      <c r="D38" s="12" t="s">
        <v>33</v>
      </c>
      <c r="E38" s="85">
        <v>237390.96</v>
      </c>
      <c r="F38" s="58"/>
      <c r="G38" s="105">
        <v>4.2300000000000004</v>
      </c>
      <c r="H38" s="13">
        <f t="shared" si="1"/>
        <v>1004163.76</v>
      </c>
      <c r="I38" s="130" t="s">
        <v>235</v>
      </c>
    </row>
    <row r="39" spans="2:9" ht="13.8" x14ac:dyDescent="0.3">
      <c r="B39" s="81" t="s">
        <v>81</v>
      </c>
      <c r="C39" s="11" t="s">
        <v>82</v>
      </c>
      <c r="D39" s="12" t="s">
        <v>33</v>
      </c>
      <c r="E39" s="85">
        <v>5543.82</v>
      </c>
      <c r="F39" s="58"/>
      <c r="G39" s="105">
        <v>20.6</v>
      </c>
      <c r="H39" s="13">
        <f t="shared" si="1"/>
        <v>114202.69</v>
      </c>
      <c r="I39" s="130" t="s">
        <v>247</v>
      </c>
    </row>
    <row r="40" spans="2:9" ht="13.8" x14ac:dyDescent="0.3">
      <c r="B40" s="81" t="s">
        <v>83</v>
      </c>
      <c r="C40" s="11" t="s">
        <v>84</v>
      </c>
      <c r="D40" s="12" t="s">
        <v>33</v>
      </c>
      <c r="E40" s="85">
        <v>27924.02</v>
      </c>
      <c r="F40" s="58"/>
      <c r="G40" s="105">
        <v>5.23</v>
      </c>
      <c r="H40" s="13">
        <f t="shared" si="1"/>
        <v>146042.62</v>
      </c>
      <c r="I40" s="130" t="s">
        <v>235</v>
      </c>
    </row>
    <row r="41" spans="2:9" ht="13.8" x14ac:dyDescent="0.3">
      <c r="B41" s="81" t="s">
        <v>85</v>
      </c>
      <c r="C41" s="11" t="s">
        <v>86</v>
      </c>
      <c r="D41" s="12" t="s">
        <v>69</v>
      </c>
      <c r="E41" s="85">
        <v>1779.46</v>
      </c>
      <c r="F41" s="58"/>
      <c r="G41" s="105">
        <v>86.28</v>
      </c>
      <c r="H41" s="13">
        <f t="shared" si="1"/>
        <v>153531.81</v>
      </c>
      <c r="I41" s="130" t="s">
        <v>248</v>
      </c>
    </row>
    <row r="42" spans="2:9" ht="13.8" x14ac:dyDescent="0.3">
      <c r="B42" s="81" t="s">
        <v>87</v>
      </c>
      <c r="C42" s="11" t="s">
        <v>88</v>
      </c>
      <c r="D42" s="12" t="s">
        <v>69</v>
      </c>
      <c r="E42" s="85">
        <v>64432.46</v>
      </c>
      <c r="F42" s="58"/>
      <c r="G42" s="105">
        <v>36.26</v>
      </c>
      <c r="H42" s="13">
        <f t="shared" si="1"/>
        <v>2336321</v>
      </c>
      <c r="I42" s="130" t="s">
        <v>249</v>
      </c>
    </row>
    <row r="43" spans="2:9" ht="13.8" x14ac:dyDescent="0.3">
      <c r="B43" s="86" t="s">
        <v>89</v>
      </c>
      <c r="C43" s="17" t="s">
        <v>90</v>
      </c>
      <c r="D43" s="18"/>
      <c r="E43" s="87"/>
      <c r="F43" s="64"/>
      <c r="G43" s="106"/>
      <c r="H43" s="19"/>
      <c r="I43" s="136"/>
    </row>
    <row r="44" spans="2:9" ht="13.8" x14ac:dyDescent="0.3">
      <c r="B44" s="81" t="s">
        <v>91</v>
      </c>
      <c r="C44" s="11" t="s">
        <v>92</v>
      </c>
      <c r="D44" s="12" t="s">
        <v>33</v>
      </c>
      <c r="E44" s="85">
        <v>11371.02</v>
      </c>
      <c r="F44" s="58"/>
      <c r="G44" s="105">
        <v>10.3</v>
      </c>
      <c r="H44" s="135">
        <f t="shared" ref="H44:H56" si="2">ROUND(E44*G44,2)</f>
        <v>117121.51</v>
      </c>
      <c r="I44" s="137" t="s">
        <v>235</v>
      </c>
    </row>
    <row r="45" spans="2:9" ht="13.8" x14ac:dyDescent="0.3">
      <c r="B45" s="81" t="s">
        <v>51</v>
      </c>
      <c r="C45" s="11" t="s">
        <v>54</v>
      </c>
      <c r="D45" s="12" t="s">
        <v>33</v>
      </c>
      <c r="E45" s="82">
        <v>114.86</v>
      </c>
      <c r="F45" s="56"/>
      <c r="G45" s="105">
        <v>17.59</v>
      </c>
      <c r="H45" s="135">
        <f t="shared" si="2"/>
        <v>2020.39</v>
      </c>
      <c r="I45" s="137" t="s">
        <v>235</v>
      </c>
    </row>
    <row r="46" spans="2:9" ht="13.8" x14ac:dyDescent="0.3">
      <c r="B46" s="81" t="s">
        <v>57</v>
      </c>
      <c r="C46" s="11" t="s">
        <v>58</v>
      </c>
      <c r="D46" s="12" t="s">
        <v>33</v>
      </c>
      <c r="E46" s="85">
        <v>10338.209999999999</v>
      </c>
      <c r="F46" s="58"/>
      <c r="G46" s="105">
        <v>11.88</v>
      </c>
      <c r="H46" s="135">
        <f t="shared" si="2"/>
        <v>122817.93</v>
      </c>
      <c r="I46" s="137" t="s">
        <v>235</v>
      </c>
    </row>
    <row r="47" spans="2:9" ht="13.8" x14ac:dyDescent="0.3">
      <c r="B47" s="81" t="s">
        <v>59</v>
      </c>
      <c r="C47" s="11" t="s">
        <v>60</v>
      </c>
      <c r="D47" s="12" t="s">
        <v>33</v>
      </c>
      <c r="E47" s="85">
        <v>1312.19</v>
      </c>
      <c r="F47" s="58"/>
      <c r="G47" s="105">
        <v>14.01</v>
      </c>
      <c r="H47" s="135">
        <f t="shared" si="2"/>
        <v>18383.78</v>
      </c>
      <c r="I47" s="137" t="s">
        <v>235</v>
      </c>
    </row>
    <row r="48" spans="2:9" ht="13.8" x14ac:dyDescent="0.3">
      <c r="B48" s="81" t="s">
        <v>93</v>
      </c>
      <c r="C48" s="11" t="s">
        <v>94</v>
      </c>
      <c r="D48" s="12" t="s">
        <v>33</v>
      </c>
      <c r="E48" s="85">
        <v>3546.59</v>
      </c>
      <c r="F48" s="58"/>
      <c r="G48" s="105">
        <v>15</v>
      </c>
      <c r="H48" s="135">
        <f t="shared" si="2"/>
        <v>53198.85</v>
      </c>
      <c r="I48" s="137" t="s">
        <v>250</v>
      </c>
    </row>
    <row r="49" spans="2:9" ht="13.8" x14ac:dyDescent="0.3">
      <c r="B49" s="81" t="s">
        <v>95</v>
      </c>
      <c r="C49" s="11" t="s">
        <v>96</v>
      </c>
      <c r="D49" s="12" t="s">
        <v>33</v>
      </c>
      <c r="E49" s="85">
        <v>9518.85</v>
      </c>
      <c r="F49" s="58"/>
      <c r="G49" s="105">
        <v>42.16</v>
      </c>
      <c r="H49" s="135">
        <f t="shared" si="2"/>
        <v>401314.72</v>
      </c>
      <c r="I49" s="137" t="s">
        <v>251</v>
      </c>
    </row>
    <row r="50" spans="2:9" ht="13.8" x14ac:dyDescent="0.3">
      <c r="B50" s="81" t="s">
        <v>97</v>
      </c>
      <c r="C50" s="11" t="s">
        <v>98</v>
      </c>
      <c r="D50" s="12" t="s">
        <v>33</v>
      </c>
      <c r="E50" s="85">
        <v>4229.03</v>
      </c>
      <c r="F50" s="58"/>
      <c r="G50" s="105">
        <v>18.600000000000001</v>
      </c>
      <c r="H50" s="135">
        <f t="shared" si="2"/>
        <v>78659.960000000006</v>
      </c>
      <c r="I50" s="137" t="s">
        <v>235</v>
      </c>
    </row>
    <row r="51" spans="2:9" ht="13.8" x14ac:dyDescent="0.3">
      <c r="B51" s="81" t="s">
        <v>77</v>
      </c>
      <c r="C51" s="11" t="s">
        <v>78</v>
      </c>
      <c r="D51" s="12" t="s">
        <v>69</v>
      </c>
      <c r="E51" s="85">
        <v>14047.65</v>
      </c>
      <c r="F51" s="58"/>
      <c r="G51" s="105">
        <v>12.31</v>
      </c>
      <c r="H51" s="135">
        <f t="shared" si="2"/>
        <v>172926.57</v>
      </c>
      <c r="I51" s="137" t="s">
        <v>235</v>
      </c>
    </row>
    <row r="52" spans="2:9" ht="13.8" x14ac:dyDescent="0.3">
      <c r="B52" s="81" t="s">
        <v>81</v>
      </c>
      <c r="C52" s="11" t="s">
        <v>82</v>
      </c>
      <c r="D52" s="12" t="s">
        <v>33</v>
      </c>
      <c r="E52" s="85">
        <v>2475.3000000000002</v>
      </c>
      <c r="F52" s="58"/>
      <c r="G52" s="105">
        <v>20.6</v>
      </c>
      <c r="H52" s="135">
        <f t="shared" si="2"/>
        <v>50991.18</v>
      </c>
      <c r="I52" s="138" t="s">
        <v>247</v>
      </c>
    </row>
    <row r="53" spans="2:9" ht="13.8" x14ac:dyDescent="0.3">
      <c r="B53" s="81" t="s">
        <v>83</v>
      </c>
      <c r="C53" s="11" t="s">
        <v>84</v>
      </c>
      <c r="D53" s="12" t="s">
        <v>33</v>
      </c>
      <c r="E53" s="85">
        <v>3516.17</v>
      </c>
      <c r="F53" s="58"/>
      <c r="G53" s="105">
        <v>5.23</v>
      </c>
      <c r="H53" s="135">
        <f t="shared" si="2"/>
        <v>18389.57</v>
      </c>
      <c r="I53" s="138" t="s">
        <v>235</v>
      </c>
    </row>
    <row r="54" spans="2:9" ht="13.8" x14ac:dyDescent="0.3">
      <c r="B54" s="81" t="s">
        <v>99</v>
      </c>
      <c r="C54" s="11" t="s">
        <v>100</v>
      </c>
      <c r="D54" s="12" t="s">
        <v>33</v>
      </c>
      <c r="E54" s="85">
        <v>2719.01</v>
      </c>
      <c r="F54" s="58"/>
      <c r="G54" s="105">
        <v>334.29</v>
      </c>
      <c r="H54" s="135">
        <f t="shared" si="2"/>
        <v>908937.85</v>
      </c>
      <c r="I54" s="137" t="s">
        <v>253</v>
      </c>
    </row>
    <row r="55" spans="2:9" ht="13.8" x14ac:dyDescent="0.3">
      <c r="B55" s="81" t="s">
        <v>101</v>
      </c>
      <c r="C55" s="11" t="s">
        <v>102</v>
      </c>
      <c r="D55" s="12" t="s">
        <v>69</v>
      </c>
      <c r="E55" s="85">
        <v>12376.5</v>
      </c>
      <c r="F55" s="58"/>
      <c r="G55" s="105">
        <v>5.89</v>
      </c>
      <c r="H55" s="135">
        <f t="shared" si="2"/>
        <v>72897.59</v>
      </c>
      <c r="I55" s="137" t="s">
        <v>254</v>
      </c>
    </row>
    <row r="56" spans="2:9" ht="13.8" x14ac:dyDescent="0.3">
      <c r="B56" s="81" t="s">
        <v>103</v>
      </c>
      <c r="C56" s="11" t="s">
        <v>104</v>
      </c>
      <c r="D56" s="12" t="s">
        <v>33</v>
      </c>
      <c r="E56" s="85">
        <v>7998.75</v>
      </c>
      <c r="F56" s="58"/>
      <c r="G56" s="105">
        <v>29.89</v>
      </c>
      <c r="H56" s="135">
        <f t="shared" si="2"/>
        <v>239082.64</v>
      </c>
      <c r="I56" s="137" t="s">
        <v>252</v>
      </c>
    </row>
    <row r="57" spans="2:9" ht="13.8" x14ac:dyDescent="0.3">
      <c r="B57" s="79" t="s">
        <v>105</v>
      </c>
      <c r="C57" s="8" t="s">
        <v>106</v>
      </c>
      <c r="D57" s="9"/>
      <c r="E57" s="80"/>
      <c r="F57" s="64"/>
      <c r="G57" s="104"/>
      <c r="H57" s="10">
        <f>SUM(H58:H66)</f>
        <v>6454497.129999999</v>
      </c>
      <c r="I57" s="139"/>
    </row>
    <row r="58" spans="2:9" ht="13.8" x14ac:dyDescent="0.3">
      <c r="B58" s="81" t="s">
        <v>107</v>
      </c>
      <c r="C58" s="11" t="s">
        <v>108</v>
      </c>
      <c r="D58" s="12" t="s">
        <v>109</v>
      </c>
      <c r="E58" s="85">
        <v>21091.41</v>
      </c>
      <c r="F58" s="58"/>
      <c r="G58" s="107">
        <v>9.43</v>
      </c>
      <c r="H58" s="13">
        <f t="shared" ref="H58:H65" si="3">ROUND(E58*G58,2)</f>
        <v>198892</v>
      </c>
      <c r="I58" s="141" t="s">
        <v>255</v>
      </c>
    </row>
    <row r="59" spans="2:9" ht="13.8" x14ac:dyDescent="0.3">
      <c r="B59" s="81" t="s">
        <v>110</v>
      </c>
      <c r="C59" s="11" t="s">
        <v>111</v>
      </c>
      <c r="D59" s="12" t="s">
        <v>109</v>
      </c>
      <c r="E59" s="85">
        <v>2392.75</v>
      </c>
      <c r="F59" s="58"/>
      <c r="G59" s="107">
        <v>9.43</v>
      </c>
      <c r="H59" s="13">
        <f t="shared" si="3"/>
        <v>22563.63</v>
      </c>
      <c r="I59" s="141" t="s">
        <v>255</v>
      </c>
    </row>
    <row r="60" spans="2:9" ht="13.8" x14ac:dyDescent="0.3">
      <c r="B60" s="81" t="s">
        <v>112</v>
      </c>
      <c r="C60" s="11" t="s">
        <v>113</v>
      </c>
      <c r="D60" s="12" t="s">
        <v>109</v>
      </c>
      <c r="E60" s="85">
        <v>7146.15</v>
      </c>
      <c r="F60" s="58"/>
      <c r="G60" s="107">
        <v>9.43</v>
      </c>
      <c r="H60" s="13">
        <f t="shared" si="3"/>
        <v>67388.19</v>
      </c>
      <c r="I60" s="141" t="s">
        <v>255</v>
      </c>
    </row>
    <row r="61" spans="2:9" ht="13.8" x14ac:dyDescent="0.3">
      <c r="B61" s="81" t="s">
        <v>114</v>
      </c>
      <c r="C61" s="11" t="s">
        <v>115</v>
      </c>
      <c r="D61" s="12" t="s">
        <v>109</v>
      </c>
      <c r="E61" s="85">
        <v>26899.72</v>
      </c>
      <c r="F61" s="58"/>
      <c r="G61" s="107">
        <v>2.66</v>
      </c>
      <c r="H61" s="13">
        <f t="shared" si="3"/>
        <v>71553.259999999995</v>
      </c>
      <c r="I61" s="141" t="s">
        <v>255</v>
      </c>
    </row>
    <row r="62" spans="2:9" ht="13.8" x14ac:dyDescent="0.3">
      <c r="B62" s="81" t="s">
        <v>116</v>
      </c>
      <c r="C62" s="11" t="s">
        <v>117</v>
      </c>
      <c r="D62" s="12" t="s">
        <v>109</v>
      </c>
      <c r="E62" s="85">
        <v>77617.37</v>
      </c>
      <c r="F62" s="58"/>
      <c r="G62" s="107">
        <v>2.66</v>
      </c>
      <c r="H62" s="13">
        <f t="shared" si="3"/>
        <v>206462.2</v>
      </c>
      <c r="I62" s="141" t="s">
        <v>255</v>
      </c>
    </row>
    <row r="63" spans="2:9" ht="13.8" x14ac:dyDescent="0.3">
      <c r="B63" s="81" t="s">
        <v>118</v>
      </c>
      <c r="C63" s="11" t="s">
        <v>119</v>
      </c>
      <c r="D63" s="12" t="s">
        <v>109</v>
      </c>
      <c r="E63" s="85">
        <v>192490.08</v>
      </c>
      <c r="F63" s="58"/>
      <c r="G63" s="107">
        <v>7.82</v>
      </c>
      <c r="H63" s="13">
        <f t="shared" si="3"/>
        <v>1505272.43</v>
      </c>
      <c r="I63" s="141" t="s">
        <v>255</v>
      </c>
    </row>
    <row r="64" spans="2:9" ht="13.8" x14ac:dyDescent="0.3">
      <c r="B64" s="81" t="s">
        <v>120</v>
      </c>
      <c r="C64" s="11" t="s">
        <v>121</v>
      </c>
      <c r="D64" s="12" t="s">
        <v>109</v>
      </c>
      <c r="E64" s="85">
        <v>1095430.17</v>
      </c>
      <c r="F64" s="58"/>
      <c r="G64" s="107">
        <v>2.19</v>
      </c>
      <c r="H64" s="13">
        <f t="shared" si="3"/>
        <v>2398992.0699999998</v>
      </c>
      <c r="I64" s="141" t="s">
        <v>255</v>
      </c>
    </row>
    <row r="65" spans="2:9" ht="13.8" x14ac:dyDescent="0.3">
      <c r="B65" s="81" t="s">
        <v>122</v>
      </c>
      <c r="C65" s="11" t="s">
        <v>123</v>
      </c>
      <c r="D65" s="12" t="s">
        <v>109</v>
      </c>
      <c r="E65" s="85">
        <v>64499.199999999997</v>
      </c>
      <c r="F65" s="58"/>
      <c r="G65" s="107">
        <v>14.35</v>
      </c>
      <c r="H65" s="13">
        <f t="shared" si="3"/>
        <v>925563.52</v>
      </c>
      <c r="I65" s="141" t="s">
        <v>255</v>
      </c>
    </row>
    <row r="66" spans="2:9" ht="13.8" x14ac:dyDescent="0.3">
      <c r="B66" s="81" t="s">
        <v>124</v>
      </c>
      <c r="C66" s="11" t="s">
        <v>125</v>
      </c>
      <c r="D66" s="12" t="s">
        <v>109</v>
      </c>
      <c r="E66" s="85">
        <v>174844.6</v>
      </c>
      <c r="F66" s="58"/>
      <c r="G66" s="107">
        <v>6.05</v>
      </c>
      <c r="H66" s="13">
        <f>ROUND(E66*G66,2)</f>
        <v>1057809.83</v>
      </c>
      <c r="I66" s="141" t="s">
        <v>256</v>
      </c>
    </row>
    <row r="67" spans="2:9" x14ac:dyDescent="0.25">
      <c r="B67" s="79">
        <v>600</v>
      </c>
      <c r="C67" s="21" t="s">
        <v>126</v>
      </c>
      <c r="D67" s="22"/>
      <c r="E67" s="88"/>
      <c r="F67" s="65"/>
      <c r="G67" s="108"/>
      <c r="H67" s="23">
        <f>SUM(H69:H105)</f>
        <v>569851.62000000011</v>
      </c>
      <c r="I67" s="140"/>
    </row>
    <row r="68" spans="2:9" x14ac:dyDescent="0.25">
      <c r="B68" s="89" t="s">
        <v>127</v>
      </c>
      <c r="C68" s="24" t="s">
        <v>128</v>
      </c>
      <c r="D68" s="25"/>
      <c r="E68" s="90"/>
      <c r="F68" s="65"/>
      <c r="G68" s="109"/>
      <c r="H68" s="26"/>
      <c r="I68" s="142"/>
    </row>
    <row r="69" spans="2:9" ht="13.8" x14ac:dyDescent="0.25">
      <c r="B69" s="81" t="s">
        <v>91</v>
      </c>
      <c r="C69" s="11" t="s">
        <v>92</v>
      </c>
      <c r="D69" s="12" t="s">
        <v>33</v>
      </c>
      <c r="E69" s="85">
        <v>1002.36</v>
      </c>
      <c r="F69" s="58"/>
      <c r="G69" s="107">
        <v>12.34</v>
      </c>
      <c r="H69" s="124">
        <f t="shared" ref="H69:H87" si="4">ROUND(E69*G69,2)</f>
        <v>12369.12</v>
      </c>
      <c r="I69" s="169" t="s">
        <v>257</v>
      </c>
    </row>
    <row r="70" spans="2:9" ht="13.8" x14ac:dyDescent="0.25">
      <c r="B70" s="81" t="s">
        <v>129</v>
      </c>
      <c r="C70" s="11" t="s">
        <v>130</v>
      </c>
      <c r="D70" s="12" t="s">
        <v>33</v>
      </c>
      <c r="E70" s="85">
        <v>25.21</v>
      </c>
      <c r="F70" s="58"/>
      <c r="G70" s="107">
        <v>63.16</v>
      </c>
      <c r="H70" s="124">
        <f t="shared" si="4"/>
        <v>1592.26</v>
      </c>
      <c r="I70" s="169" t="s">
        <v>258</v>
      </c>
    </row>
    <row r="71" spans="2:9" ht="13.8" x14ac:dyDescent="0.25">
      <c r="B71" s="81" t="s">
        <v>83</v>
      </c>
      <c r="C71" s="11" t="s">
        <v>84</v>
      </c>
      <c r="D71" s="12" t="s">
        <v>33</v>
      </c>
      <c r="E71" s="85">
        <v>92.16</v>
      </c>
      <c r="F71" s="58"/>
      <c r="G71" s="107">
        <v>38.14</v>
      </c>
      <c r="H71" s="124">
        <f t="shared" si="4"/>
        <v>3514.98</v>
      </c>
      <c r="I71" s="169" t="s">
        <v>264</v>
      </c>
    </row>
    <row r="72" spans="2:9" ht="13.8" x14ac:dyDescent="0.25">
      <c r="B72" s="81" t="s">
        <v>131</v>
      </c>
      <c r="C72" s="11" t="s">
        <v>132</v>
      </c>
      <c r="D72" s="12" t="s">
        <v>14</v>
      </c>
      <c r="E72" s="85">
        <v>3</v>
      </c>
      <c r="F72" s="58"/>
      <c r="G72" s="107">
        <v>26029.919999999998</v>
      </c>
      <c r="H72" s="124">
        <f t="shared" si="4"/>
        <v>78089.759999999995</v>
      </c>
      <c r="I72" s="169" t="s">
        <v>235</v>
      </c>
    </row>
    <row r="73" spans="2:9" ht="13.8" x14ac:dyDescent="0.25">
      <c r="B73" s="81" t="s">
        <v>133</v>
      </c>
      <c r="C73" s="11" t="s">
        <v>134</v>
      </c>
      <c r="D73" s="12" t="s">
        <v>33</v>
      </c>
      <c r="E73" s="85">
        <v>28.07</v>
      </c>
      <c r="F73" s="58"/>
      <c r="G73" s="107">
        <v>452.5</v>
      </c>
      <c r="H73" s="124">
        <f t="shared" si="4"/>
        <v>12701.68</v>
      </c>
      <c r="I73" s="169" t="s">
        <v>259</v>
      </c>
    </row>
    <row r="74" spans="2:9" ht="13.8" x14ac:dyDescent="0.25">
      <c r="B74" s="81" t="s">
        <v>135</v>
      </c>
      <c r="C74" s="11" t="s">
        <v>136</v>
      </c>
      <c r="D74" s="12" t="s">
        <v>33</v>
      </c>
      <c r="E74" s="85">
        <v>0.55000000000000004</v>
      </c>
      <c r="F74" s="58"/>
      <c r="G74" s="107">
        <v>421.1</v>
      </c>
      <c r="H74" s="124">
        <f t="shared" si="4"/>
        <v>231.61</v>
      </c>
      <c r="I74" s="169" t="s">
        <v>260</v>
      </c>
    </row>
    <row r="75" spans="2:9" ht="13.8" x14ac:dyDescent="0.25">
      <c r="B75" s="81" t="s">
        <v>137</v>
      </c>
      <c r="C75" s="11" t="s">
        <v>138</v>
      </c>
      <c r="D75" s="12" t="s">
        <v>33</v>
      </c>
      <c r="E75" s="85">
        <v>15.47</v>
      </c>
      <c r="F75" s="58"/>
      <c r="G75" s="107">
        <v>382.64</v>
      </c>
      <c r="H75" s="124">
        <f t="shared" si="4"/>
        <v>5919.44</v>
      </c>
      <c r="I75" s="169" t="s">
        <v>260</v>
      </c>
    </row>
    <row r="76" spans="2:9" ht="13.8" x14ac:dyDescent="0.25">
      <c r="B76" s="81" t="s">
        <v>139</v>
      </c>
      <c r="C76" s="11" t="s">
        <v>140</v>
      </c>
      <c r="D76" s="12" t="s">
        <v>33</v>
      </c>
      <c r="E76" s="85">
        <v>16.09</v>
      </c>
      <c r="F76" s="58"/>
      <c r="G76" s="107">
        <v>436.29</v>
      </c>
      <c r="H76" s="124">
        <f t="shared" si="4"/>
        <v>7019.91</v>
      </c>
      <c r="I76" s="169" t="s">
        <v>260</v>
      </c>
    </row>
    <row r="77" spans="2:9" ht="13.8" x14ac:dyDescent="0.25">
      <c r="B77" s="81" t="s">
        <v>141</v>
      </c>
      <c r="C77" s="11" t="s">
        <v>142</v>
      </c>
      <c r="D77" s="12" t="s">
        <v>33</v>
      </c>
      <c r="E77" s="85">
        <v>12.92</v>
      </c>
      <c r="F77" s="58"/>
      <c r="G77" s="107">
        <v>643.54</v>
      </c>
      <c r="H77" s="124">
        <f t="shared" si="4"/>
        <v>8314.5400000000009</v>
      </c>
      <c r="I77" s="169" t="s">
        <v>260</v>
      </c>
    </row>
    <row r="78" spans="2:9" ht="13.8" x14ac:dyDescent="0.25">
      <c r="B78" s="81" t="s">
        <v>143</v>
      </c>
      <c r="C78" s="11" t="s">
        <v>144</v>
      </c>
      <c r="D78" s="12" t="s">
        <v>145</v>
      </c>
      <c r="E78" s="85">
        <v>979.05</v>
      </c>
      <c r="F78" s="58"/>
      <c r="G78" s="107">
        <v>8.0500000000000007</v>
      </c>
      <c r="H78" s="124">
        <f t="shared" si="4"/>
        <v>7881.35</v>
      </c>
      <c r="I78" s="169" t="s">
        <v>235</v>
      </c>
    </row>
    <row r="79" spans="2:9" ht="13.8" x14ac:dyDescent="0.25">
      <c r="B79" s="81" t="s">
        <v>146</v>
      </c>
      <c r="C79" s="11" t="s">
        <v>147</v>
      </c>
      <c r="D79" s="12" t="s">
        <v>69</v>
      </c>
      <c r="E79" s="85">
        <v>102.44</v>
      </c>
      <c r="F79" s="58"/>
      <c r="G79" s="107">
        <v>73.42</v>
      </c>
      <c r="H79" s="124">
        <f t="shared" si="4"/>
        <v>7521.14</v>
      </c>
      <c r="I79" s="169" t="s">
        <v>235</v>
      </c>
    </row>
    <row r="80" spans="2:9" ht="13.8" x14ac:dyDescent="0.25">
      <c r="B80" s="81" t="s">
        <v>148</v>
      </c>
      <c r="C80" s="11" t="s">
        <v>149</v>
      </c>
      <c r="D80" s="12" t="s">
        <v>69</v>
      </c>
      <c r="E80" s="85">
        <v>6.82</v>
      </c>
      <c r="F80" s="58"/>
      <c r="G80" s="107">
        <v>122.61</v>
      </c>
      <c r="H80" s="124">
        <f t="shared" si="4"/>
        <v>836.2</v>
      </c>
      <c r="I80" s="169" t="s">
        <v>235</v>
      </c>
    </row>
    <row r="81" spans="2:9" ht="13.8" x14ac:dyDescent="0.25">
      <c r="B81" s="81" t="s">
        <v>150</v>
      </c>
      <c r="C81" s="11" t="s">
        <v>151</v>
      </c>
      <c r="D81" s="12" t="s">
        <v>152</v>
      </c>
      <c r="E81" s="85">
        <v>17.3</v>
      </c>
      <c r="F81" s="58"/>
      <c r="G81" s="107">
        <v>2001.73</v>
      </c>
      <c r="H81" s="124">
        <f t="shared" si="4"/>
        <v>34629.93</v>
      </c>
      <c r="I81" s="169" t="s">
        <v>261</v>
      </c>
    </row>
    <row r="82" spans="2:9" ht="24" x14ac:dyDescent="0.25">
      <c r="B82" s="81" t="s">
        <v>153</v>
      </c>
      <c r="C82" s="11" t="s">
        <v>154</v>
      </c>
      <c r="D82" s="12" t="s">
        <v>14</v>
      </c>
      <c r="E82" s="85">
        <v>1</v>
      </c>
      <c r="F82" s="58"/>
      <c r="G82" s="107">
        <v>6773.73</v>
      </c>
      <c r="H82" s="124">
        <f t="shared" si="4"/>
        <v>6773.73</v>
      </c>
      <c r="I82" s="169" t="s">
        <v>235</v>
      </c>
    </row>
    <row r="83" spans="2:9" ht="13.8" x14ac:dyDescent="0.25">
      <c r="B83" s="81" t="s">
        <v>155</v>
      </c>
      <c r="C83" s="11" t="s">
        <v>156</v>
      </c>
      <c r="D83" s="12" t="s">
        <v>14</v>
      </c>
      <c r="E83" s="85">
        <v>1</v>
      </c>
      <c r="F83" s="58"/>
      <c r="G83" s="107">
        <v>2655</v>
      </c>
      <c r="H83" s="124">
        <f t="shared" si="4"/>
        <v>2655</v>
      </c>
      <c r="I83" s="169" t="s">
        <v>235</v>
      </c>
    </row>
    <row r="84" spans="2:9" ht="13.8" x14ac:dyDescent="0.25">
      <c r="B84" s="81" t="s">
        <v>157</v>
      </c>
      <c r="C84" s="11" t="s">
        <v>158</v>
      </c>
      <c r="D84" s="12" t="s">
        <v>76</v>
      </c>
      <c r="E84" s="85">
        <v>1</v>
      </c>
      <c r="F84" s="58"/>
      <c r="G84" s="107">
        <v>855.38</v>
      </c>
      <c r="H84" s="124">
        <f t="shared" si="4"/>
        <v>855.38</v>
      </c>
      <c r="I84" s="169" t="s">
        <v>272</v>
      </c>
    </row>
    <row r="85" spans="2:9" ht="13.8" x14ac:dyDescent="0.25">
      <c r="B85" s="81" t="s">
        <v>159</v>
      </c>
      <c r="C85" s="11" t="s">
        <v>160</v>
      </c>
      <c r="D85" s="12" t="s">
        <v>76</v>
      </c>
      <c r="E85" s="85">
        <v>1.5</v>
      </c>
      <c r="F85" s="58"/>
      <c r="G85" s="107">
        <v>79.760000000000005</v>
      </c>
      <c r="H85" s="124">
        <f t="shared" si="4"/>
        <v>119.64</v>
      </c>
      <c r="I85" s="169" t="s">
        <v>235</v>
      </c>
    </row>
    <row r="86" spans="2:9" ht="13.8" x14ac:dyDescent="0.25">
      <c r="B86" s="81" t="s">
        <v>161</v>
      </c>
      <c r="C86" s="11" t="s">
        <v>162</v>
      </c>
      <c r="D86" s="12" t="s">
        <v>76</v>
      </c>
      <c r="E86" s="85">
        <v>47.84</v>
      </c>
      <c r="F86" s="58"/>
      <c r="G86" s="107">
        <v>30.52</v>
      </c>
      <c r="H86" s="124">
        <f t="shared" si="4"/>
        <v>1460.08</v>
      </c>
      <c r="I86" s="169" t="s">
        <v>262</v>
      </c>
    </row>
    <row r="87" spans="2:9" ht="24" x14ac:dyDescent="0.25">
      <c r="B87" s="81" t="s">
        <v>163</v>
      </c>
      <c r="C87" s="11" t="s">
        <v>164</v>
      </c>
      <c r="D87" s="12" t="s">
        <v>69</v>
      </c>
      <c r="E87" s="85">
        <v>37.450000000000003</v>
      </c>
      <c r="F87" s="58"/>
      <c r="G87" s="107">
        <v>25.46</v>
      </c>
      <c r="H87" s="124">
        <f t="shared" si="4"/>
        <v>953.48</v>
      </c>
      <c r="I87" s="170" t="s">
        <v>235</v>
      </c>
    </row>
    <row r="88" spans="2:9" x14ac:dyDescent="0.25">
      <c r="B88" s="89" t="s">
        <v>165</v>
      </c>
      <c r="C88" s="24" t="s">
        <v>166</v>
      </c>
      <c r="D88" s="25"/>
      <c r="E88" s="90"/>
      <c r="F88" s="65"/>
      <c r="G88" s="109"/>
      <c r="H88" s="26"/>
      <c r="I88" s="143"/>
    </row>
    <row r="89" spans="2:9" ht="13.8" x14ac:dyDescent="0.25">
      <c r="B89" s="81" t="s">
        <v>167</v>
      </c>
      <c r="C89" s="11" t="s">
        <v>168</v>
      </c>
      <c r="D89" s="12" t="s">
        <v>14</v>
      </c>
      <c r="E89" s="85">
        <v>2</v>
      </c>
      <c r="F89" s="58"/>
      <c r="G89" s="107">
        <v>7016.14</v>
      </c>
      <c r="H89" s="16">
        <f>ROUND(E89*G89,2)</f>
        <v>14032.28</v>
      </c>
      <c r="I89" s="133" t="s">
        <v>235</v>
      </c>
    </row>
    <row r="90" spans="2:9" x14ac:dyDescent="0.25">
      <c r="B90" s="89" t="s">
        <v>169</v>
      </c>
      <c r="C90" s="24" t="s">
        <v>170</v>
      </c>
      <c r="D90" s="25"/>
      <c r="E90" s="90"/>
      <c r="F90" s="65"/>
      <c r="G90" s="109"/>
      <c r="H90" s="26"/>
      <c r="I90" s="110"/>
    </row>
    <row r="91" spans="2:9" ht="13.8" x14ac:dyDescent="0.25">
      <c r="B91" s="81" t="s">
        <v>48</v>
      </c>
      <c r="C91" s="11" t="s">
        <v>49</v>
      </c>
      <c r="D91" s="12" t="s">
        <v>50</v>
      </c>
      <c r="E91" s="85">
        <v>0.2</v>
      </c>
      <c r="F91" s="58"/>
      <c r="G91" s="107">
        <v>10667.77</v>
      </c>
      <c r="H91" s="16">
        <f t="shared" ref="H91:H105" si="5">ROUND(E91*G91,2)</f>
        <v>2133.5500000000002</v>
      </c>
      <c r="I91" s="131" t="s">
        <v>242</v>
      </c>
    </row>
    <row r="92" spans="2:9" ht="13.8" x14ac:dyDescent="0.25">
      <c r="B92" s="81" t="s">
        <v>51</v>
      </c>
      <c r="C92" s="11" t="s">
        <v>52</v>
      </c>
      <c r="D92" s="12" t="s">
        <v>33</v>
      </c>
      <c r="E92" s="85">
        <v>4260.76</v>
      </c>
      <c r="F92" s="58"/>
      <c r="G92" s="107">
        <v>7.35</v>
      </c>
      <c r="H92" s="16">
        <f t="shared" si="5"/>
        <v>31316.59</v>
      </c>
      <c r="I92" s="130" t="s">
        <v>235</v>
      </c>
    </row>
    <row r="93" spans="2:9" ht="13.8" x14ac:dyDescent="0.25">
      <c r="B93" s="81" t="s">
        <v>53</v>
      </c>
      <c r="C93" s="11" t="s">
        <v>54</v>
      </c>
      <c r="D93" s="12" t="s">
        <v>33</v>
      </c>
      <c r="E93" s="85">
        <v>43.48</v>
      </c>
      <c r="F93" s="58"/>
      <c r="G93" s="107">
        <v>17.59</v>
      </c>
      <c r="H93" s="16">
        <f t="shared" si="5"/>
        <v>764.81</v>
      </c>
      <c r="I93" s="130" t="s">
        <v>243</v>
      </c>
    </row>
    <row r="94" spans="2:9" ht="13.8" x14ac:dyDescent="0.25">
      <c r="B94" s="81" t="s">
        <v>55</v>
      </c>
      <c r="C94" s="11" t="s">
        <v>56</v>
      </c>
      <c r="D94" s="12" t="s">
        <v>33</v>
      </c>
      <c r="E94" s="85">
        <v>43.48</v>
      </c>
      <c r="F94" s="58"/>
      <c r="G94" s="107">
        <v>111.7</v>
      </c>
      <c r="H94" s="16">
        <f t="shared" si="5"/>
        <v>4856.72</v>
      </c>
      <c r="I94" s="130" t="s">
        <v>243</v>
      </c>
    </row>
    <row r="95" spans="2:9" ht="13.8" x14ac:dyDescent="0.25">
      <c r="B95" s="81" t="s">
        <v>57</v>
      </c>
      <c r="C95" s="11" t="s">
        <v>58</v>
      </c>
      <c r="D95" s="12" t="s">
        <v>33</v>
      </c>
      <c r="E95" s="85">
        <v>768.25</v>
      </c>
      <c r="F95" s="58"/>
      <c r="G95" s="107">
        <v>11.88</v>
      </c>
      <c r="H95" s="16">
        <f t="shared" si="5"/>
        <v>9126.81</v>
      </c>
      <c r="I95" s="130" t="s">
        <v>235</v>
      </c>
    </row>
    <row r="96" spans="2:9" ht="13.8" x14ac:dyDescent="0.25">
      <c r="B96" s="81" t="s">
        <v>59</v>
      </c>
      <c r="C96" s="11" t="s">
        <v>60</v>
      </c>
      <c r="D96" s="12" t="s">
        <v>33</v>
      </c>
      <c r="E96" s="85">
        <v>5197.1899999999996</v>
      </c>
      <c r="F96" s="58"/>
      <c r="G96" s="107">
        <v>15</v>
      </c>
      <c r="H96" s="16">
        <f t="shared" si="5"/>
        <v>77957.850000000006</v>
      </c>
      <c r="I96" s="131" t="s">
        <v>263</v>
      </c>
    </row>
    <row r="97" spans="2:13" ht="13.8" x14ac:dyDescent="0.25">
      <c r="B97" s="81" t="s">
        <v>61</v>
      </c>
      <c r="C97" s="11" t="s">
        <v>171</v>
      </c>
      <c r="D97" s="12" t="s">
        <v>33</v>
      </c>
      <c r="E97" s="85">
        <v>494</v>
      </c>
      <c r="F97" s="58"/>
      <c r="G97" s="107">
        <v>42.16</v>
      </c>
      <c r="H97" s="16">
        <f t="shared" si="5"/>
        <v>20827.04</v>
      </c>
      <c r="I97" s="131" t="s">
        <v>244</v>
      </c>
    </row>
    <row r="98" spans="2:13" ht="13.8" x14ac:dyDescent="0.25">
      <c r="B98" s="81" t="s">
        <v>63</v>
      </c>
      <c r="C98" s="11" t="s">
        <v>172</v>
      </c>
      <c r="D98" s="12" t="s">
        <v>33</v>
      </c>
      <c r="E98" s="85">
        <v>373.8</v>
      </c>
      <c r="F98" s="58"/>
      <c r="G98" s="107">
        <v>18.600000000000001</v>
      </c>
      <c r="H98" s="16">
        <f t="shared" si="5"/>
        <v>6952.68</v>
      </c>
      <c r="I98" s="130" t="s">
        <v>235</v>
      </c>
    </row>
    <row r="99" spans="2:13" ht="13.8" x14ac:dyDescent="0.25">
      <c r="B99" s="81" t="s">
        <v>67</v>
      </c>
      <c r="C99" s="11" t="s">
        <v>68</v>
      </c>
      <c r="D99" s="12" t="s">
        <v>69</v>
      </c>
      <c r="E99" s="85">
        <v>119</v>
      </c>
      <c r="F99" s="58"/>
      <c r="G99" s="107">
        <v>2.6</v>
      </c>
      <c r="H99" s="16">
        <f t="shared" si="5"/>
        <v>309.39999999999998</v>
      </c>
      <c r="I99" s="130" t="s">
        <v>235</v>
      </c>
    </row>
    <row r="100" spans="2:13" s="123" customFormat="1" ht="13.8" x14ac:dyDescent="0.25">
      <c r="B100" s="81" t="s">
        <v>173</v>
      </c>
      <c r="C100" s="11" t="s">
        <v>174</v>
      </c>
      <c r="D100" s="12" t="s">
        <v>69</v>
      </c>
      <c r="E100" s="85">
        <v>580.5</v>
      </c>
      <c r="F100" s="58"/>
      <c r="G100" s="107">
        <v>8.3800000000000008</v>
      </c>
      <c r="H100" s="16">
        <f t="shared" si="5"/>
        <v>4864.59</v>
      </c>
      <c r="I100" s="131" t="s">
        <v>235</v>
      </c>
      <c r="L100"/>
      <c r="M100"/>
    </row>
    <row r="101" spans="2:13" ht="13.8" x14ac:dyDescent="0.25">
      <c r="B101" s="81" t="s">
        <v>81</v>
      </c>
      <c r="C101" s="11" t="s">
        <v>82</v>
      </c>
      <c r="D101" s="12" t="s">
        <v>33</v>
      </c>
      <c r="E101" s="85">
        <v>830.35</v>
      </c>
      <c r="F101" s="58"/>
      <c r="G101" s="107">
        <v>20.6</v>
      </c>
      <c r="H101" s="16">
        <f t="shared" si="5"/>
        <v>17105.21</v>
      </c>
      <c r="I101" s="130" t="s">
        <v>247</v>
      </c>
    </row>
    <row r="102" spans="2:13" ht="13.8" x14ac:dyDescent="0.25">
      <c r="B102" s="81" t="s">
        <v>83</v>
      </c>
      <c r="C102" s="11" t="s">
        <v>84</v>
      </c>
      <c r="D102" s="12" t="s">
        <v>33</v>
      </c>
      <c r="E102" s="85">
        <v>206.7</v>
      </c>
      <c r="F102" s="58"/>
      <c r="G102" s="107">
        <v>5.23</v>
      </c>
      <c r="H102" s="16">
        <f t="shared" si="5"/>
        <v>1081.04</v>
      </c>
      <c r="I102" s="130" t="s">
        <v>235</v>
      </c>
    </row>
    <row r="103" spans="2:13" ht="13.8" x14ac:dyDescent="0.25">
      <c r="B103" s="81" t="s">
        <v>175</v>
      </c>
      <c r="C103" s="11" t="s">
        <v>176</v>
      </c>
      <c r="D103" s="12" t="s">
        <v>69</v>
      </c>
      <c r="E103" s="85">
        <v>622.76</v>
      </c>
      <c r="F103" s="58"/>
      <c r="G103" s="107">
        <v>187.08</v>
      </c>
      <c r="H103" s="16">
        <f t="shared" si="5"/>
        <v>116505.94</v>
      </c>
      <c r="I103" s="131" t="s">
        <v>235</v>
      </c>
    </row>
    <row r="104" spans="2:13" ht="13.8" x14ac:dyDescent="0.25">
      <c r="B104" s="81" t="s">
        <v>177</v>
      </c>
      <c r="C104" s="11" t="s">
        <v>178</v>
      </c>
      <c r="D104" s="12" t="s">
        <v>33</v>
      </c>
      <c r="E104" s="85">
        <v>14.57</v>
      </c>
      <c r="F104" s="58"/>
      <c r="G104" s="107">
        <v>38.14</v>
      </c>
      <c r="H104" s="16">
        <f t="shared" si="5"/>
        <v>555.70000000000005</v>
      </c>
      <c r="I104" s="133" t="s">
        <v>265</v>
      </c>
    </row>
    <row r="105" spans="2:13" ht="13.8" x14ac:dyDescent="0.25">
      <c r="B105" s="83" t="s">
        <v>141</v>
      </c>
      <c r="C105" s="27" t="s">
        <v>142</v>
      </c>
      <c r="D105" s="28" t="s">
        <v>33</v>
      </c>
      <c r="E105" s="91">
        <v>105.7</v>
      </c>
      <c r="F105" s="66"/>
      <c r="G105" s="111">
        <v>643.54</v>
      </c>
      <c r="H105" s="16">
        <f t="shared" si="5"/>
        <v>68022.179999999993</v>
      </c>
      <c r="I105" s="131" t="s">
        <v>235</v>
      </c>
      <c r="K105" s="58"/>
    </row>
    <row r="106" spans="2:13" ht="13.8" x14ac:dyDescent="0.3">
      <c r="B106" s="79" t="s">
        <v>179</v>
      </c>
      <c r="C106" s="21" t="s">
        <v>180</v>
      </c>
      <c r="D106" s="9"/>
      <c r="E106" s="92"/>
      <c r="F106" s="67"/>
      <c r="G106" s="112"/>
      <c r="H106" s="29">
        <f>SUM(H107:H113)</f>
        <v>753093.53999999992</v>
      </c>
      <c r="I106" s="144"/>
      <c r="K106" s="126"/>
    </row>
    <row r="107" spans="2:13" ht="13.8" x14ac:dyDescent="0.25">
      <c r="B107" s="81" t="s">
        <v>181</v>
      </c>
      <c r="C107" s="30" t="s">
        <v>182</v>
      </c>
      <c r="D107" s="31" t="s">
        <v>17</v>
      </c>
      <c r="E107" s="93">
        <v>1</v>
      </c>
      <c r="F107" s="66"/>
      <c r="G107" s="113">
        <v>517494.18</v>
      </c>
      <c r="H107" s="125">
        <f t="shared" ref="H107:H113" si="6">ROUND(E107*G107,2)</f>
        <v>517494.18</v>
      </c>
      <c r="I107" s="137" t="s">
        <v>266</v>
      </c>
      <c r="K107" s="126"/>
    </row>
    <row r="108" spans="2:13" ht="13.8" x14ac:dyDescent="0.25">
      <c r="B108" s="81" t="s">
        <v>183</v>
      </c>
      <c r="C108" s="30" t="s">
        <v>184</v>
      </c>
      <c r="D108" s="31" t="s">
        <v>17</v>
      </c>
      <c r="E108" s="93">
        <v>1</v>
      </c>
      <c r="F108" s="66"/>
      <c r="G108" s="113">
        <v>76464</v>
      </c>
      <c r="H108" s="125">
        <f t="shared" si="6"/>
        <v>76464</v>
      </c>
      <c r="I108" s="137" t="s">
        <v>235</v>
      </c>
      <c r="K108" s="69"/>
    </row>
    <row r="109" spans="2:13" ht="13.8" x14ac:dyDescent="0.25">
      <c r="B109" s="81" t="s">
        <v>185</v>
      </c>
      <c r="C109" s="30" t="s">
        <v>186</v>
      </c>
      <c r="D109" s="31" t="s">
        <v>14</v>
      </c>
      <c r="E109" s="93">
        <v>4</v>
      </c>
      <c r="F109" s="66"/>
      <c r="G109" s="113">
        <v>11800</v>
      </c>
      <c r="H109" s="125">
        <f t="shared" si="6"/>
        <v>47200</v>
      </c>
      <c r="I109" s="137" t="s">
        <v>267</v>
      </c>
      <c r="K109" s="126"/>
    </row>
    <row r="110" spans="2:13" ht="13.8" x14ac:dyDescent="0.25">
      <c r="B110" s="81" t="s">
        <v>187</v>
      </c>
      <c r="C110" s="30" t="s">
        <v>188</v>
      </c>
      <c r="D110" s="31" t="s">
        <v>14</v>
      </c>
      <c r="E110" s="93">
        <v>2</v>
      </c>
      <c r="F110" s="66"/>
      <c r="G110" s="113">
        <v>1900</v>
      </c>
      <c r="H110" s="125">
        <f t="shared" si="6"/>
        <v>3800</v>
      </c>
      <c r="I110" s="137" t="s">
        <v>235</v>
      </c>
    </row>
    <row r="111" spans="2:13" ht="13.8" x14ac:dyDescent="0.25">
      <c r="B111" s="81" t="s">
        <v>189</v>
      </c>
      <c r="C111" s="30" t="s">
        <v>190</v>
      </c>
      <c r="D111" s="31" t="s">
        <v>14</v>
      </c>
      <c r="E111" s="93">
        <v>4</v>
      </c>
      <c r="F111" s="66"/>
      <c r="G111" s="113">
        <v>18880</v>
      </c>
      <c r="H111" s="125">
        <f t="shared" si="6"/>
        <v>75520</v>
      </c>
      <c r="I111" s="137" t="s">
        <v>267</v>
      </c>
    </row>
    <row r="112" spans="2:13" ht="13.8" x14ac:dyDescent="0.25">
      <c r="B112" s="81" t="s">
        <v>191</v>
      </c>
      <c r="C112" s="30" t="s">
        <v>192</v>
      </c>
      <c r="D112" s="31" t="s">
        <v>14</v>
      </c>
      <c r="E112" s="93">
        <v>1</v>
      </c>
      <c r="F112" s="66"/>
      <c r="G112" s="113">
        <v>2360</v>
      </c>
      <c r="H112" s="125">
        <f t="shared" si="6"/>
        <v>2360</v>
      </c>
      <c r="I112" s="137" t="s">
        <v>235</v>
      </c>
    </row>
    <row r="113" spans="2:9" ht="13.8" x14ac:dyDescent="0.25">
      <c r="B113" s="81" t="s">
        <v>193</v>
      </c>
      <c r="C113" s="30" t="s">
        <v>194</v>
      </c>
      <c r="D113" s="31" t="s">
        <v>17</v>
      </c>
      <c r="E113" s="93">
        <v>1</v>
      </c>
      <c r="F113" s="66"/>
      <c r="G113" s="113">
        <v>30255.360000000001</v>
      </c>
      <c r="H113" s="125">
        <f t="shared" si="6"/>
        <v>30255.360000000001</v>
      </c>
      <c r="I113" s="137" t="s">
        <v>235</v>
      </c>
    </row>
    <row r="114" spans="2:9" s="52" customFormat="1" ht="13.8" x14ac:dyDescent="0.3">
      <c r="B114" s="94" t="s">
        <v>195</v>
      </c>
      <c r="C114" s="53" t="s">
        <v>196</v>
      </c>
      <c r="D114" s="51"/>
      <c r="E114" s="95"/>
      <c r="F114" s="68"/>
      <c r="G114" s="114"/>
      <c r="H114" s="33">
        <f>+H115+H130</f>
        <v>442974.63</v>
      </c>
      <c r="I114" s="145"/>
    </row>
    <row r="115" spans="2:9" ht="13.8" x14ac:dyDescent="0.3">
      <c r="B115" s="79" t="s">
        <v>197</v>
      </c>
      <c r="C115" s="21" t="s">
        <v>196</v>
      </c>
      <c r="D115" s="9"/>
      <c r="E115" s="92"/>
      <c r="F115" s="67"/>
      <c r="G115" s="112"/>
      <c r="H115" s="29">
        <f>SUM(H116:H129)</f>
        <v>439781.56</v>
      </c>
      <c r="I115" s="134"/>
    </row>
    <row r="116" spans="2:9" ht="13.8" x14ac:dyDescent="0.25">
      <c r="B116" s="81" t="s">
        <v>91</v>
      </c>
      <c r="C116" s="30" t="s">
        <v>92</v>
      </c>
      <c r="D116" s="31" t="s">
        <v>33</v>
      </c>
      <c r="E116" s="93">
        <v>561.4</v>
      </c>
      <c r="F116" s="66"/>
      <c r="G116" s="113">
        <v>12.34</v>
      </c>
      <c r="H116" s="32">
        <f t="shared" ref="H116:H129" si="7">ROUND(E116*G116,2)</f>
        <v>6927.68</v>
      </c>
      <c r="I116" s="171" t="s">
        <v>257</v>
      </c>
    </row>
    <row r="117" spans="2:9" ht="13.8" x14ac:dyDescent="0.25">
      <c r="B117" s="81" t="s">
        <v>198</v>
      </c>
      <c r="C117" s="30" t="s">
        <v>199</v>
      </c>
      <c r="D117" s="31" t="s">
        <v>69</v>
      </c>
      <c r="E117" s="96">
        <v>3379.08</v>
      </c>
      <c r="F117" s="69"/>
      <c r="G117" s="113">
        <v>4.12</v>
      </c>
      <c r="H117" s="32">
        <f t="shared" si="7"/>
        <v>13921.81</v>
      </c>
      <c r="I117" s="172" t="s">
        <v>268</v>
      </c>
    </row>
    <row r="118" spans="2:9" ht="13.8" x14ac:dyDescent="0.25">
      <c r="B118" s="81" t="s">
        <v>200</v>
      </c>
      <c r="C118" s="30" t="s">
        <v>201</v>
      </c>
      <c r="D118" s="31" t="s">
        <v>33</v>
      </c>
      <c r="E118" s="93">
        <v>509.1</v>
      </c>
      <c r="F118" s="66"/>
      <c r="G118" s="113">
        <v>4.3899999999999997</v>
      </c>
      <c r="H118" s="32">
        <f t="shared" si="7"/>
        <v>2234.9499999999998</v>
      </c>
      <c r="I118" s="172" t="s">
        <v>268</v>
      </c>
    </row>
    <row r="119" spans="2:9" ht="13.8" x14ac:dyDescent="0.25">
      <c r="B119" s="81" t="s">
        <v>202</v>
      </c>
      <c r="C119" s="30" t="s">
        <v>203</v>
      </c>
      <c r="D119" s="31" t="s">
        <v>69</v>
      </c>
      <c r="E119" s="93">
        <v>60.46</v>
      </c>
      <c r="F119" s="66"/>
      <c r="G119" s="113">
        <v>16.47</v>
      </c>
      <c r="H119" s="32">
        <f t="shared" si="7"/>
        <v>995.78</v>
      </c>
      <c r="I119" s="172" t="s">
        <v>268</v>
      </c>
    </row>
    <row r="120" spans="2:9" ht="13.8" x14ac:dyDescent="0.25">
      <c r="B120" s="81" t="s">
        <v>204</v>
      </c>
      <c r="C120" s="30" t="s">
        <v>205</v>
      </c>
      <c r="D120" s="31" t="s">
        <v>69</v>
      </c>
      <c r="E120" s="97">
        <v>837.96</v>
      </c>
      <c r="F120" s="70"/>
      <c r="G120" s="115">
        <v>17.649999999999999</v>
      </c>
      <c r="H120" s="32">
        <f t="shared" si="7"/>
        <v>14789.99</v>
      </c>
      <c r="I120" s="172" t="s">
        <v>235</v>
      </c>
    </row>
    <row r="121" spans="2:9" ht="13.8" x14ac:dyDescent="0.25">
      <c r="B121" s="81" t="s">
        <v>206</v>
      </c>
      <c r="C121" s="30" t="s">
        <v>207</v>
      </c>
      <c r="D121" s="31" t="s">
        <v>33</v>
      </c>
      <c r="E121" s="93">
        <v>609.54</v>
      </c>
      <c r="F121" s="66"/>
      <c r="G121" s="113">
        <v>38.14</v>
      </c>
      <c r="H121" s="32">
        <f t="shared" si="7"/>
        <v>23247.86</v>
      </c>
      <c r="I121" s="172" t="s">
        <v>235</v>
      </c>
    </row>
    <row r="122" spans="2:9" ht="13.8" x14ac:dyDescent="0.25">
      <c r="B122" s="81" t="s">
        <v>208</v>
      </c>
      <c r="C122" s="30" t="s">
        <v>209</v>
      </c>
      <c r="D122" s="31" t="s">
        <v>14</v>
      </c>
      <c r="E122" s="93">
        <v>6</v>
      </c>
      <c r="F122" s="66"/>
      <c r="G122" s="113">
        <v>5198.29</v>
      </c>
      <c r="H122" s="32">
        <f t="shared" si="7"/>
        <v>31189.74</v>
      </c>
      <c r="I122" s="172" t="s">
        <v>270</v>
      </c>
    </row>
    <row r="123" spans="2:9" ht="13.8" x14ac:dyDescent="0.25">
      <c r="B123" s="81" t="s">
        <v>210</v>
      </c>
      <c r="C123" s="30" t="s">
        <v>211</v>
      </c>
      <c r="D123" s="31" t="s">
        <v>14</v>
      </c>
      <c r="E123" s="93">
        <v>1</v>
      </c>
      <c r="F123" s="66"/>
      <c r="G123" s="113">
        <v>2579.7600000000002</v>
      </c>
      <c r="H123" s="32">
        <f t="shared" si="7"/>
        <v>2579.7600000000002</v>
      </c>
      <c r="I123" s="172" t="s">
        <v>235</v>
      </c>
    </row>
    <row r="124" spans="2:9" ht="13.8" x14ac:dyDescent="0.25">
      <c r="B124" s="81" t="s">
        <v>212</v>
      </c>
      <c r="C124" s="30" t="s">
        <v>213</v>
      </c>
      <c r="D124" s="31" t="s">
        <v>14</v>
      </c>
      <c r="E124" s="93">
        <v>1</v>
      </c>
      <c r="F124" s="66"/>
      <c r="G124" s="113">
        <v>5332.04</v>
      </c>
      <c r="H124" s="32">
        <f t="shared" si="7"/>
        <v>5332.04</v>
      </c>
      <c r="I124" s="172" t="s">
        <v>235</v>
      </c>
    </row>
    <row r="125" spans="2:9" ht="13.8" x14ac:dyDescent="0.25">
      <c r="B125" s="81" t="s">
        <v>214</v>
      </c>
      <c r="C125" s="30" t="s">
        <v>215</v>
      </c>
      <c r="D125" s="31" t="s">
        <v>69</v>
      </c>
      <c r="E125" s="93">
        <v>541.58000000000004</v>
      </c>
      <c r="F125" s="66"/>
      <c r="G125" s="113">
        <v>24.87</v>
      </c>
      <c r="H125" s="32">
        <f t="shared" si="7"/>
        <v>13469.09</v>
      </c>
      <c r="I125" s="172" t="s">
        <v>235</v>
      </c>
    </row>
    <row r="126" spans="2:9" ht="13.8" x14ac:dyDescent="0.25">
      <c r="B126" s="81" t="s">
        <v>216</v>
      </c>
      <c r="C126" s="30" t="s">
        <v>217</v>
      </c>
      <c r="D126" s="31" t="s">
        <v>69</v>
      </c>
      <c r="E126" s="93">
        <v>541.58000000000004</v>
      </c>
      <c r="F126" s="66"/>
      <c r="G126" s="113">
        <v>10.1</v>
      </c>
      <c r="H126" s="32">
        <f t="shared" si="7"/>
        <v>5469.96</v>
      </c>
      <c r="I126" s="172" t="s">
        <v>235</v>
      </c>
    </row>
    <row r="127" spans="2:9" ht="13.8" x14ac:dyDescent="0.25">
      <c r="B127" s="81" t="s">
        <v>218</v>
      </c>
      <c r="C127" s="30" t="s">
        <v>219</v>
      </c>
      <c r="D127" s="31" t="s">
        <v>76</v>
      </c>
      <c r="E127" s="97">
        <v>229.38</v>
      </c>
      <c r="F127" s="70"/>
      <c r="G127" s="115">
        <v>831.14</v>
      </c>
      <c r="H127" s="32">
        <f t="shared" si="7"/>
        <v>190646.89</v>
      </c>
      <c r="I127" s="172" t="s">
        <v>270</v>
      </c>
    </row>
    <row r="128" spans="2:9" ht="24" x14ac:dyDescent="0.25">
      <c r="B128" s="81" t="s">
        <v>220</v>
      </c>
      <c r="C128" s="30" t="s">
        <v>233</v>
      </c>
      <c r="D128" s="31" t="s">
        <v>76</v>
      </c>
      <c r="E128" s="97">
        <v>36.479999999999997</v>
      </c>
      <c r="F128" s="70"/>
      <c r="G128" s="115">
        <v>1139.1400000000001</v>
      </c>
      <c r="H128" s="32">
        <f t="shared" si="7"/>
        <v>41555.83</v>
      </c>
      <c r="I128" s="172" t="s">
        <v>270</v>
      </c>
    </row>
    <row r="129" spans="1:9" ht="13.8" x14ac:dyDescent="0.25">
      <c r="B129" s="81" t="s">
        <v>221</v>
      </c>
      <c r="C129" s="30" t="s">
        <v>222</v>
      </c>
      <c r="D129" s="31" t="s">
        <v>76</v>
      </c>
      <c r="E129" s="93">
        <v>29.98</v>
      </c>
      <c r="F129" s="66"/>
      <c r="G129" s="113">
        <v>2915.95</v>
      </c>
      <c r="H129" s="32">
        <f t="shared" si="7"/>
        <v>87420.18</v>
      </c>
      <c r="I129" s="172" t="s">
        <v>269</v>
      </c>
    </row>
    <row r="130" spans="1:9" ht="13.8" x14ac:dyDescent="0.3">
      <c r="B130" s="79" t="s">
        <v>223</v>
      </c>
      <c r="C130" s="21" t="s">
        <v>224</v>
      </c>
      <c r="D130" s="9"/>
      <c r="E130" s="92"/>
      <c r="F130" s="67"/>
      <c r="G130" s="112"/>
      <c r="H130" s="29">
        <f>SUM(H131:H135)</f>
        <v>3193.07</v>
      </c>
      <c r="I130" s="144"/>
    </row>
    <row r="131" spans="1:9" ht="13.8" x14ac:dyDescent="0.25">
      <c r="B131" s="81" t="s">
        <v>91</v>
      </c>
      <c r="C131" s="30" t="s">
        <v>92</v>
      </c>
      <c r="D131" s="31" t="s">
        <v>33</v>
      </c>
      <c r="E131" s="93">
        <v>0.16</v>
      </c>
      <c r="F131" s="66"/>
      <c r="G131" s="113">
        <v>66.97</v>
      </c>
      <c r="H131" s="125">
        <f>ROUND(E131*G131,2)</f>
        <v>10.72</v>
      </c>
      <c r="I131" s="137" t="s">
        <v>257</v>
      </c>
    </row>
    <row r="132" spans="1:9" ht="13.8" x14ac:dyDescent="0.25">
      <c r="B132" s="81" t="s">
        <v>129</v>
      </c>
      <c r="C132" s="30" t="s">
        <v>130</v>
      </c>
      <c r="D132" s="31" t="s">
        <v>33</v>
      </c>
      <c r="E132" s="93">
        <v>0.1</v>
      </c>
      <c r="F132" s="66"/>
      <c r="G132" s="113">
        <v>63.16</v>
      </c>
      <c r="H132" s="125">
        <f>ROUND(E132*G132,2)</f>
        <v>6.32</v>
      </c>
      <c r="I132" s="137" t="s">
        <v>258</v>
      </c>
    </row>
    <row r="133" spans="1:9" ht="13.8" x14ac:dyDescent="0.25">
      <c r="B133" s="81" t="s">
        <v>133</v>
      </c>
      <c r="C133" s="30" t="s">
        <v>134</v>
      </c>
      <c r="D133" s="31" t="s">
        <v>33</v>
      </c>
      <c r="E133" s="93">
        <v>6.69</v>
      </c>
      <c r="F133" s="66"/>
      <c r="G133" s="113">
        <v>452.5</v>
      </c>
      <c r="H133" s="125">
        <f>ROUND(E133*G133,2)</f>
        <v>3027.23</v>
      </c>
      <c r="I133" s="137" t="s">
        <v>259</v>
      </c>
    </row>
    <row r="134" spans="1:9" ht="13.8" x14ac:dyDescent="0.25">
      <c r="B134" s="81" t="s">
        <v>225</v>
      </c>
      <c r="C134" s="30" t="s">
        <v>226</v>
      </c>
      <c r="D134" s="31" t="s">
        <v>33</v>
      </c>
      <c r="E134" s="93">
        <v>0.13</v>
      </c>
      <c r="F134" s="66"/>
      <c r="G134" s="113">
        <v>421.67</v>
      </c>
      <c r="H134" s="125">
        <f>ROUND(E134*G134,2)</f>
        <v>54.82</v>
      </c>
      <c r="I134" s="146" t="s">
        <v>235</v>
      </c>
    </row>
    <row r="135" spans="1:9" ht="14.4" thickBot="1" x14ac:dyDescent="0.3">
      <c r="B135" s="81" t="s">
        <v>146</v>
      </c>
      <c r="C135" s="30" t="s">
        <v>147</v>
      </c>
      <c r="D135" s="31" t="s">
        <v>69</v>
      </c>
      <c r="E135" s="98">
        <v>1.28</v>
      </c>
      <c r="F135" s="66"/>
      <c r="G135" s="116">
        <v>73.42</v>
      </c>
      <c r="H135" s="34">
        <f>ROUND(E135*G135,2)</f>
        <v>93.98</v>
      </c>
      <c r="I135" s="137" t="s">
        <v>235</v>
      </c>
    </row>
    <row r="136" spans="1:9" ht="14.4" thickBot="1" x14ac:dyDescent="0.3">
      <c r="B136" s="35"/>
      <c r="C136" s="36" t="s">
        <v>227</v>
      </c>
      <c r="D136" s="37"/>
      <c r="E136" s="99"/>
      <c r="F136" s="71"/>
      <c r="G136" s="117"/>
      <c r="H136" s="38">
        <f>+H114+H7</f>
        <v>35235074.080000006</v>
      </c>
      <c r="I136" s="38"/>
    </row>
    <row r="137" spans="1:9" ht="376.8" customHeight="1" x14ac:dyDescent="0.25">
      <c r="B137" s="39"/>
      <c r="C137" s="40" t="s">
        <v>228</v>
      </c>
      <c r="D137" s="41"/>
      <c r="E137" s="100"/>
      <c r="F137" s="72"/>
      <c r="G137" s="118">
        <v>0.25227205056581503</v>
      </c>
      <c r="H137" s="42">
        <v>8888824.3900000006</v>
      </c>
      <c r="I137" s="127" t="s">
        <v>275</v>
      </c>
    </row>
    <row r="138" spans="1:9" ht="14.4" thickBot="1" x14ac:dyDescent="0.3">
      <c r="B138" s="43"/>
      <c r="C138" s="44" t="s">
        <v>229</v>
      </c>
      <c r="D138" s="45"/>
      <c r="E138" s="101"/>
      <c r="F138" s="72"/>
      <c r="G138" s="119">
        <f>+H138/H136</f>
        <v>0.1</v>
      </c>
      <c r="H138" s="46">
        <f>+H136*0.1</f>
        <v>3523507.4080000008</v>
      </c>
      <c r="I138" s="46"/>
    </row>
    <row r="139" spans="1:9" ht="16.2" thickBot="1" x14ac:dyDescent="0.3">
      <c r="B139" s="35"/>
      <c r="C139" s="36" t="s">
        <v>230</v>
      </c>
      <c r="D139" s="37"/>
      <c r="E139" s="99"/>
      <c r="F139" s="71"/>
      <c r="G139" s="117"/>
      <c r="H139" s="47">
        <f>+H136+H137+H138</f>
        <v>47647405.878000006</v>
      </c>
      <c r="I139" s="47"/>
    </row>
    <row r="141" spans="1:9" ht="13.8" thickBot="1" x14ac:dyDescent="0.3">
      <c r="I141"/>
    </row>
    <row r="142" spans="1:9" x14ac:dyDescent="0.25">
      <c r="A142" s="48"/>
      <c r="B142" s="120"/>
      <c r="C142" s="160" t="s">
        <v>234</v>
      </c>
      <c r="D142" s="163"/>
      <c r="E142" s="166"/>
      <c r="G142" s="147" t="s">
        <v>276</v>
      </c>
      <c r="H142" s="148"/>
      <c r="I142" s="149"/>
    </row>
    <row r="143" spans="1:9" ht="15.75" customHeight="1" x14ac:dyDescent="0.25">
      <c r="A143" s="49"/>
      <c r="B143" s="121"/>
      <c r="C143" s="161"/>
      <c r="D143" s="164"/>
      <c r="E143" s="167"/>
      <c r="G143" s="150"/>
      <c r="H143" s="151"/>
      <c r="I143" s="152"/>
    </row>
    <row r="144" spans="1:9" ht="42" customHeight="1" x14ac:dyDescent="0.25">
      <c r="A144" s="49"/>
      <c r="B144" s="121"/>
      <c r="C144" s="161"/>
      <c r="D144" s="164"/>
      <c r="E144" s="167"/>
      <c r="G144" s="150"/>
      <c r="H144" s="151"/>
      <c r="I144" s="152"/>
    </row>
    <row r="145" spans="1:9" ht="42" customHeight="1" x14ac:dyDescent="0.25">
      <c r="A145" s="48"/>
      <c r="B145" s="121"/>
      <c r="C145" s="161"/>
      <c r="D145" s="164"/>
      <c r="E145" s="167"/>
      <c r="G145" s="150"/>
      <c r="H145" s="151"/>
      <c r="I145" s="152"/>
    </row>
    <row r="146" spans="1:9" ht="41.25" customHeight="1" x14ac:dyDescent="0.25">
      <c r="A146" s="48"/>
      <c r="B146" s="121"/>
      <c r="C146" s="161"/>
      <c r="D146" s="164"/>
      <c r="E146" s="167"/>
      <c r="G146" s="150"/>
      <c r="H146" s="151"/>
      <c r="I146" s="152"/>
    </row>
    <row r="147" spans="1:9" ht="62.4" customHeight="1" x14ac:dyDescent="0.25">
      <c r="A147" s="48"/>
      <c r="B147" s="121"/>
      <c r="C147" s="161"/>
      <c r="D147" s="164"/>
      <c r="E147" s="167"/>
      <c r="G147" s="150"/>
      <c r="H147" s="151"/>
      <c r="I147" s="152"/>
    </row>
    <row r="148" spans="1:9" ht="62.4" customHeight="1" x14ac:dyDescent="0.25">
      <c r="A148" s="48"/>
      <c r="B148" s="121"/>
      <c r="C148" s="161"/>
      <c r="D148" s="164"/>
      <c r="E148" s="167"/>
      <c r="G148" s="150"/>
      <c r="H148" s="151"/>
      <c r="I148" s="152"/>
    </row>
    <row r="149" spans="1:9" ht="202.2" customHeight="1" thickBot="1" x14ac:dyDescent="0.3">
      <c r="B149" s="122"/>
      <c r="C149" s="162"/>
      <c r="D149" s="165"/>
      <c r="E149" s="168"/>
      <c r="G149" s="153"/>
      <c r="H149" s="154"/>
      <c r="I149" s="155"/>
    </row>
  </sheetData>
  <mergeCells count="7">
    <mergeCell ref="G142:I149"/>
    <mergeCell ref="B2:H2"/>
    <mergeCell ref="B3:H3"/>
    <mergeCell ref="G5:I5"/>
    <mergeCell ref="C142:C149"/>
    <mergeCell ref="D142:D149"/>
    <mergeCell ref="E142:E1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OHLA</vt:lpstr>
      <vt:lpstr>OHLA!Print_Titles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2022-12-30T23:10:24Z</cp:lastPrinted>
  <dcterms:created xsi:type="dcterms:W3CDTF">2022-12-30T03:08:24Z</dcterms:created>
  <dcterms:modified xsi:type="dcterms:W3CDTF">2023-01-10T15:18:25Z</dcterms:modified>
</cp:coreProperties>
</file>