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Herky\Desktop\"/>
    </mc:Choice>
  </mc:AlternateContent>
  <xr:revisionPtr revIDLastSave="0" documentId="13_ncr:1_{F8FFAFEB-B0B9-4CB5-9D5F-209D260C18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umen" sheetId="1" r:id="rId1"/>
    <sheet name="APUS" sheetId="2" r:id="rId2"/>
  </sheets>
  <definedNames>
    <definedName name="_xlnm._FilterDatabase" localSheetId="0" hidden="1">Resumen!$C$12:$Q$111</definedName>
    <definedName name="_xlnm.Print_Area" localSheetId="0">Resumen!$A$1:$W$125</definedName>
  </definedNames>
  <calcPr calcId="191029"/>
</workbook>
</file>

<file path=xl/calcChain.xml><?xml version="1.0" encoding="utf-8"?>
<calcChain xmlns="http://schemas.openxmlformats.org/spreadsheetml/2006/main">
  <c r="V111" i="1" l="1"/>
  <c r="T105" i="1"/>
  <c r="V105" i="1" s="1"/>
  <c r="T106" i="1"/>
  <c r="V106" i="1" s="1"/>
  <c r="T107" i="1"/>
  <c r="V107" i="1" s="1"/>
  <c r="T108" i="1"/>
  <c r="V108" i="1" s="1"/>
  <c r="T109" i="1"/>
  <c r="V109" i="1" s="1"/>
  <c r="T110" i="1"/>
  <c r="V110" i="1" s="1"/>
  <c r="T104" i="1"/>
  <c r="V104" i="1" s="1"/>
  <c r="N100" i="1"/>
  <c r="T100" i="1" s="1"/>
  <c r="V100" i="1" s="1"/>
  <c r="T101" i="1"/>
  <c r="V101" i="1" s="1"/>
  <c r="T96" i="1"/>
  <c r="V96" i="1" s="1"/>
  <c r="T95" i="1"/>
  <c r="V95" i="1" s="1"/>
  <c r="T97" i="1"/>
  <c r="V97" i="1" s="1"/>
  <c r="T94" i="1"/>
  <c r="V94" i="1" s="1"/>
  <c r="T60" i="1"/>
  <c r="V60" i="1" s="1"/>
  <c r="T61" i="1"/>
  <c r="V61" i="1" s="1"/>
  <c r="T62" i="1"/>
  <c r="V62" i="1" s="1"/>
  <c r="T63" i="1"/>
  <c r="V63" i="1" s="1"/>
  <c r="T64" i="1"/>
  <c r="V64" i="1" s="1"/>
  <c r="T59" i="1"/>
  <c r="V59" i="1" s="1"/>
  <c r="T14" i="1"/>
  <c r="V14" i="1" s="1"/>
  <c r="T15" i="1"/>
  <c r="V15" i="1" s="1"/>
  <c r="T16" i="1"/>
  <c r="V16" i="1" s="1"/>
  <c r="T17" i="1"/>
  <c r="V17" i="1" s="1"/>
  <c r="T18" i="1"/>
  <c r="V18" i="1" s="1"/>
  <c r="T19" i="1"/>
  <c r="V19" i="1" s="1"/>
  <c r="T20" i="1"/>
  <c r="V20" i="1" s="1"/>
  <c r="T21" i="1"/>
  <c r="V21" i="1" s="1"/>
  <c r="T22" i="1"/>
  <c r="V22" i="1" s="1"/>
  <c r="T23" i="1"/>
  <c r="V23" i="1" s="1"/>
  <c r="T24" i="1"/>
  <c r="V24" i="1" s="1"/>
  <c r="T25" i="1"/>
  <c r="V25" i="1" s="1"/>
  <c r="T26" i="1"/>
  <c r="V26" i="1" s="1"/>
  <c r="T27" i="1"/>
  <c r="V27" i="1" s="1"/>
  <c r="T28" i="1"/>
  <c r="V28" i="1" s="1"/>
  <c r="T29" i="1"/>
  <c r="V29" i="1" s="1"/>
  <c r="T30" i="1"/>
  <c r="V30" i="1" s="1"/>
  <c r="T31" i="1"/>
  <c r="V31" i="1" s="1"/>
  <c r="T32" i="1"/>
  <c r="V32" i="1" s="1"/>
  <c r="T33" i="1"/>
  <c r="V33" i="1" s="1"/>
  <c r="T34" i="1"/>
  <c r="V34" i="1" s="1"/>
  <c r="T35" i="1"/>
  <c r="V35" i="1" s="1"/>
  <c r="T36" i="1"/>
  <c r="V36" i="1" s="1"/>
  <c r="T37" i="1"/>
  <c r="V37" i="1" s="1"/>
  <c r="T38" i="1"/>
  <c r="V38" i="1" s="1"/>
  <c r="T39" i="1"/>
  <c r="V39" i="1" s="1"/>
  <c r="T40" i="1"/>
  <c r="V40" i="1" s="1"/>
  <c r="T41" i="1"/>
  <c r="V41" i="1" s="1"/>
  <c r="T42" i="1"/>
  <c r="V42" i="1" s="1"/>
  <c r="T43" i="1"/>
  <c r="V43" i="1" s="1"/>
  <c r="T44" i="1"/>
  <c r="V44" i="1" s="1"/>
  <c r="T45" i="1"/>
  <c r="V45" i="1" s="1"/>
  <c r="T46" i="1"/>
  <c r="V46" i="1" s="1"/>
  <c r="T47" i="1"/>
  <c r="V47" i="1" s="1"/>
  <c r="T48" i="1"/>
  <c r="V48" i="1" s="1"/>
  <c r="T49" i="1"/>
  <c r="V49" i="1" s="1"/>
  <c r="T50" i="1"/>
  <c r="V50" i="1" s="1"/>
  <c r="T51" i="1"/>
  <c r="V51" i="1" s="1"/>
  <c r="T52" i="1"/>
  <c r="V52" i="1" s="1"/>
  <c r="T53" i="1"/>
  <c r="V53" i="1" s="1"/>
  <c r="T54" i="1"/>
  <c r="V54" i="1" s="1"/>
  <c r="T55" i="1"/>
  <c r="V55" i="1" s="1"/>
  <c r="T56" i="1"/>
  <c r="V56" i="1" s="1"/>
  <c r="T57" i="1"/>
  <c r="V57" i="1" s="1"/>
  <c r="T58" i="1"/>
  <c r="V58" i="1" s="1"/>
  <c r="T65" i="1"/>
  <c r="V65" i="1" s="1"/>
  <c r="T66" i="1"/>
  <c r="V66" i="1" s="1"/>
  <c r="T67" i="1"/>
  <c r="V67" i="1" s="1"/>
  <c r="T68" i="1"/>
  <c r="V68" i="1" s="1"/>
  <c r="T69" i="1"/>
  <c r="V69" i="1" s="1"/>
  <c r="T70" i="1"/>
  <c r="V70" i="1" s="1"/>
  <c r="T71" i="1"/>
  <c r="V71" i="1" s="1"/>
  <c r="T72" i="1"/>
  <c r="V72" i="1" s="1"/>
  <c r="T73" i="1"/>
  <c r="V73" i="1" s="1"/>
  <c r="T74" i="1"/>
  <c r="V74" i="1" s="1"/>
  <c r="T75" i="1"/>
  <c r="V75" i="1" s="1"/>
  <c r="T76" i="1"/>
  <c r="V76" i="1" s="1"/>
  <c r="T77" i="1"/>
  <c r="V77" i="1" s="1"/>
  <c r="T78" i="1"/>
  <c r="V78" i="1" s="1"/>
  <c r="T79" i="1"/>
  <c r="V79" i="1" s="1"/>
  <c r="T80" i="1"/>
  <c r="V80" i="1" s="1"/>
  <c r="T81" i="1"/>
  <c r="V81" i="1" s="1"/>
  <c r="T82" i="1"/>
  <c r="V82" i="1" s="1"/>
  <c r="T83" i="1"/>
  <c r="V83" i="1" s="1"/>
  <c r="T84" i="1"/>
  <c r="V84" i="1" s="1"/>
  <c r="T85" i="1"/>
  <c r="V85" i="1" s="1"/>
  <c r="T86" i="1"/>
  <c r="V86" i="1" s="1"/>
  <c r="T87" i="1"/>
  <c r="V87" i="1" s="1"/>
  <c r="T88" i="1"/>
  <c r="V88" i="1" s="1"/>
  <c r="T89" i="1"/>
  <c r="V89" i="1" s="1"/>
  <c r="T90" i="1"/>
  <c r="V90" i="1" s="1"/>
  <c r="T91" i="1"/>
  <c r="V91" i="1" s="1"/>
  <c r="T92" i="1"/>
  <c r="V92" i="1" s="1"/>
  <c r="T93" i="1"/>
  <c r="V93" i="1" s="1"/>
  <c r="T98" i="1"/>
  <c r="V98" i="1" s="1"/>
  <c r="T99" i="1"/>
  <c r="V99" i="1" s="1"/>
  <c r="T102" i="1"/>
  <c r="V102" i="1" s="1"/>
  <c r="T103" i="1"/>
  <c r="V103" i="1" s="1"/>
  <c r="T13" i="1"/>
  <c r="V13" i="1" s="1"/>
  <c r="V113" i="1" l="1"/>
  <c r="T113" i="1"/>
  <c r="T11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Cubas</author>
  </authors>
  <commentList>
    <comment ref="C46" authorId="0" shapeId="0" xr:uid="{DF2AB7BA-9208-4C94-99AA-95B642A8192B}">
      <text>
        <r>
          <rPr>
            <b/>
            <sz val="9"/>
            <color indexed="81"/>
            <rFont val="Tahoma"/>
            <charset val="1"/>
          </rPr>
          <t>Victor Cubas:</t>
        </r>
        <r>
          <rPr>
            <sz val="9"/>
            <color indexed="81"/>
            <rFont val="Tahoma"/>
            <charset val="1"/>
          </rPr>
          <t xml:space="preserve">
CARGUIO Y ACARREO DE MATERIAL PROPIO D≤1km </t>
        </r>
      </text>
    </comment>
    <comment ref="C49" authorId="0" shapeId="0" xr:uid="{211348A3-A8CD-43E8-9486-F50B47C64E5E}">
      <text>
        <r>
          <rPr>
            <b/>
            <sz val="9"/>
            <color indexed="81"/>
            <rFont val="Tahoma"/>
            <charset val="1"/>
          </rPr>
          <t>Victor Cubas:</t>
        </r>
        <r>
          <rPr>
            <sz val="9"/>
            <color indexed="81"/>
            <rFont val="Tahoma"/>
            <charset val="1"/>
          </rPr>
          <t xml:space="preserve">
ACARREO DE MATERIAL PROPIO D&gt;1km </t>
        </r>
      </text>
    </comment>
  </commentList>
</comments>
</file>

<file path=xl/sharedStrings.xml><?xml version="1.0" encoding="utf-8"?>
<sst xmlns="http://schemas.openxmlformats.org/spreadsheetml/2006/main" count="297" uniqueCount="203">
  <si>
    <t/>
  </si>
  <si>
    <t>PRESUPUESTO DE OBRA</t>
  </si>
  <si>
    <t>PROYECTO</t>
  </si>
  <si>
    <t>:</t>
  </si>
  <si>
    <t>CONSTRUCCIÓN DE DEFENSAS RIBEREÑAS EN SECTOR SAN DAMIÁN - HUARMEY</t>
  </si>
  <si>
    <t>PROPIETARIO</t>
  </si>
  <si>
    <t>OHLA</t>
  </si>
  <si>
    <t>UBICACION</t>
  </si>
  <si>
    <t>DPTO: ANCASH  PROV: AIJA  DIST: CORIS</t>
  </si>
  <si>
    <t>FECHA PROYECTO</t>
  </si>
  <si>
    <t>16/06/2022</t>
  </si>
  <si>
    <t>Item</t>
  </si>
  <si>
    <t>Descripción</t>
  </si>
  <si>
    <t>Unid.</t>
  </si>
  <si>
    <t>Cant.</t>
  </si>
  <si>
    <t>Precio</t>
  </si>
  <si>
    <t>Parcial</t>
  </si>
  <si>
    <t>Sub Total</t>
  </si>
  <si>
    <t>PARTIDAS PAQUETE 4 - CASMA HUARMEY</t>
  </si>
  <si>
    <t>OBRAS PROVISIONALES</t>
  </si>
  <si>
    <t>1.1.1</t>
  </si>
  <si>
    <t>CARTEL DE IDENTIFICACION DE LA OBRA DE 3.60M X 2.40M.</t>
  </si>
  <si>
    <t>und</t>
  </si>
  <si>
    <t>1.1.2</t>
  </si>
  <si>
    <t>INSTALACIÓN DE FACILIDADES Y CAMPAMENTOS</t>
  </si>
  <si>
    <t>glb</t>
  </si>
  <si>
    <t>OBRAS PRELIMINARES</t>
  </si>
  <si>
    <t>1.2.1</t>
  </si>
  <si>
    <t>MOVILIZACIÓN Y DESMOVILIZACIÓN DE EQUIPOS Y/O MAQUINARIA</t>
  </si>
  <si>
    <t>1.2.2</t>
  </si>
  <si>
    <t>TRAZO, NIVELACION Y REPLANTEO PRELIMINAR</t>
  </si>
  <si>
    <t>km</t>
  </si>
  <si>
    <t>1.2.3</t>
  </si>
  <si>
    <t>CONTROL TOPOGRAFICO DURANTE LA EJECUCIÓN</t>
  </si>
  <si>
    <t>mes.</t>
  </si>
  <si>
    <t>1.2.4</t>
  </si>
  <si>
    <t>HABILITACIÓN DE ACCESOS</t>
  </si>
  <si>
    <t>1.2.5</t>
  </si>
  <si>
    <t>DESVÍO Y MANEJO DE AGUAS SUPERFICIALES</t>
  </si>
  <si>
    <t>m3</t>
  </si>
  <si>
    <t>1.2.6</t>
  </si>
  <si>
    <t>MANTENIMIENTO DE TRÁNSITO Y SEGURIDAD VIAL EN ACCESOS A LA OBRA Y ÁREAS AUXILIARES (Canteras, DME/DMO, Fuentes de agua)</t>
  </si>
  <si>
    <t>OPERACIÓN Y EXPLOTACIÓN DE MATERIAL</t>
  </si>
  <si>
    <t>1.3.1</t>
  </si>
  <si>
    <t>EXPLOTACION Y PREPARACION DE MATERIAL PARA CONFORMACION DE DIQUE</t>
  </si>
  <si>
    <t>1.3.2</t>
  </si>
  <si>
    <t>EXPLOTACION Y PREPARACION DE MATERIAL PARA AFIRMADO EN CORONA</t>
  </si>
  <si>
    <t>1.3.3</t>
  </si>
  <si>
    <t>PREPARACIÓN DE MATERIAL PARA CONFORMACIÓN DE DIQUE</t>
  </si>
  <si>
    <t>MOVIMIENTO DE TIERRAS</t>
  </si>
  <si>
    <t>1.4.1</t>
  </si>
  <si>
    <t>CONSTRUCCIÓN DE DIQUE NUEVO</t>
  </si>
  <si>
    <t>1.4.1.1</t>
  </si>
  <si>
    <t>DESBROCE Y LIMPIEZA</t>
  </si>
  <si>
    <t>ha</t>
  </si>
  <si>
    <t>1.4.1.2</t>
  </si>
  <si>
    <t>EXCAVACIÓN MASIVA EN MATERIAL SUELTO, CON EQUIPO</t>
  </si>
  <si>
    <t>1.4.1.3</t>
  </si>
  <si>
    <t>EXCAVACIÓN EN ROCA SUELTA CON EQUIPO</t>
  </si>
  <si>
    <t>1.4.1.4</t>
  </si>
  <si>
    <t>EXCAVACION EN ROCA FIJA</t>
  </si>
  <si>
    <t>1.4.1.5</t>
  </si>
  <si>
    <t>EXCAVACION DE UÑA EN MATERIAL CON NIVEL FREATICO</t>
  </si>
  <si>
    <t>1.4.1.6</t>
  </si>
  <si>
    <t>CONFORMACIÓN Y COMPACTACIÓN DE DIQUE</t>
  </si>
  <si>
    <t>1.4.1.7</t>
  </si>
  <si>
    <t>ENROCADO Y ACOMODO PARA PROTECCIÓN DE TALUD TIPO 2</t>
  </si>
  <si>
    <t>1.4.1.8</t>
  </si>
  <si>
    <t>ENROCADO Y ACOMODO EN UÑA ANTISOCAVANTE TIPO 2</t>
  </si>
  <si>
    <t>1.4.1.9</t>
  </si>
  <si>
    <t>DESCOLMATACIÓN DEL CAUCE</t>
  </si>
  <si>
    <t>1.4.1.10</t>
  </si>
  <si>
    <t>REFINE Y PERFILADO DE TALUD</t>
  </si>
  <si>
    <t>m2</t>
  </si>
  <si>
    <t>1.4.1.11</t>
  </si>
  <si>
    <t>MEJORAMIENTO DE SUELO DE FUNDACIÓN</t>
  </si>
  <si>
    <t>1.4.1.12</t>
  </si>
  <si>
    <t>1.4.1.13</t>
  </si>
  <si>
    <t>CONFORMACIÓN DE DME/DMO</t>
  </si>
  <si>
    <t>1.4.1.14</t>
  </si>
  <si>
    <t>RELLENO COMPACTADO CON MATERIAL PARA AFIRMADO EN CORONA</t>
  </si>
  <si>
    <t>1.4.1.15</t>
  </si>
  <si>
    <t>RELLENO CON MATERIAL PROPIO</t>
  </si>
  <si>
    <t>1.4.1.16</t>
  </si>
  <si>
    <t>PERFILADO Y COMPACTACIÓN PARA FUNDACIÓN DE DIQUE</t>
  </si>
  <si>
    <t>1.4.2</t>
  </si>
  <si>
    <t>TRANSPORTE DE MATERIAL</t>
  </si>
  <si>
    <t>1.4.2.1</t>
  </si>
  <si>
    <t>CARGUIO Y ACARREO DE MATERIAL PROPIO P/DIQUE D≤1km</t>
  </si>
  <si>
    <t>m3-km</t>
  </si>
  <si>
    <t>1.4.2.2</t>
  </si>
  <si>
    <t>CARGUIO Y ACARREO DE MATERIAL DE PRESTAMO P/DIQUE D≤1km</t>
  </si>
  <si>
    <t>1.4.2.3</t>
  </si>
  <si>
    <t>CARGUIO Y TRANSPORTE DE MATERIAL AFIRMADO D≤1KM</t>
  </si>
  <si>
    <t>1.4.2.4</t>
  </si>
  <si>
    <t>ACARREO DE MATERIAL PROPIO P/DIQUE D&gt;1km</t>
  </si>
  <si>
    <t>1.4.2.5</t>
  </si>
  <si>
    <t>ACARREO DE MATERIAL DE PRESTAMO P/DIQUE D&gt;1Km</t>
  </si>
  <si>
    <t>1.4.2.6</t>
  </si>
  <si>
    <t>TRANSPORTE DE MATERIAL AFIRMADO D&gt;1KM</t>
  </si>
  <si>
    <t>1.4.2.7</t>
  </si>
  <si>
    <t>CARGUIO Y TRANSPORTE DE MATERIAL EXCEDENTE CON EQUIPO D≤ 1km</t>
  </si>
  <si>
    <t>1.4.2.8</t>
  </si>
  <si>
    <t>TRANSPORTE DE MATERIAL EXCEDENTE CON EQUIPO D&gt; 1km</t>
  </si>
  <si>
    <t>1.4.2.9</t>
  </si>
  <si>
    <t>CARGUIO Y TRANSPORTE DE ROCA SELECCIONADA D≤1km</t>
  </si>
  <si>
    <t>1.4.2.10</t>
  </si>
  <si>
    <t>TRANSPORTE DE ROCA SELECIONADA D &gt;1km</t>
  </si>
  <si>
    <t>COMPENENTE DE INTERFERENCIAS</t>
  </si>
  <si>
    <t>1.5.1</t>
  </si>
  <si>
    <t>EXCAVACIÓN EN MATERIAL SUELTO CON EQUIPO</t>
  </si>
  <si>
    <t>1.5.2</t>
  </si>
  <si>
    <t>CONFORMACIÓN Y COMPACTACIÓN PARA ESTRUCTURA</t>
  </si>
  <si>
    <t>1.5.3</t>
  </si>
  <si>
    <t>1.5.4</t>
  </si>
  <si>
    <t>SUMINISTRO Y COLOCACIÓN DE CAMA DE ARENA E=0.10 M</t>
  </si>
  <si>
    <t>1.5.5</t>
  </si>
  <si>
    <t>CONCRETO F'C=100 KG/CM2</t>
  </si>
  <si>
    <t>1.5.6</t>
  </si>
  <si>
    <t>CONCRETO F'C=140 KG/CM2 + 30 % P.G.</t>
  </si>
  <si>
    <t>1.5.7</t>
  </si>
  <si>
    <t>CONCRETO F'C=280 KG/CM2</t>
  </si>
  <si>
    <t>1.5.8</t>
  </si>
  <si>
    <t>ACERO DE REFUERZO FY=4200 KG/CM2</t>
  </si>
  <si>
    <t>kg</t>
  </si>
  <si>
    <t>1.5.9</t>
  </si>
  <si>
    <t>ENCOFRADO PLANO</t>
  </si>
  <si>
    <t>1.5.10</t>
  </si>
  <si>
    <t>ENCOFRADO CURVO</t>
  </si>
  <si>
    <t>1.5.11</t>
  </si>
  <si>
    <t>TUBERÍA HDPE D=600MM (SUMINISTRO E INSTALACIÓN)</t>
  </si>
  <si>
    <t>m</t>
  </si>
  <si>
    <t>1.5.12</t>
  </si>
  <si>
    <t>TUBERÍA HDPE D=750MM (SUMINISTRO E INSTALACIÓN)</t>
  </si>
  <si>
    <t>1.5.13</t>
  </si>
  <si>
    <t>TUBERÍA HDPE D=900MM (SUMINISTRO E INSTALACIÓN)</t>
  </si>
  <si>
    <t>1.5.14</t>
  </si>
  <si>
    <t>EMBOQUILLADO DE PIEDRA E=0.30M</t>
  </si>
  <si>
    <t>1.5.15</t>
  </si>
  <si>
    <t>COMPUERTA METÁLICA, INCLUYE INSTALACIÓN</t>
  </si>
  <si>
    <t>1.5.16</t>
  </si>
  <si>
    <t>JUNTA DE ESTANQUEIDAD WATERSTOP</t>
  </si>
  <si>
    <t>1.5.17</t>
  </si>
  <si>
    <t>JUNTA DE DILATACIÓN ASFÁLTICA E=1"</t>
  </si>
  <si>
    <t>OBRAS COMPLEMENTARIAS</t>
  </si>
  <si>
    <t>1.6.1</t>
  </si>
  <si>
    <t>1.6.2</t>
  </si>
  <si>
    <t>1.6.3</t>
  </si>
  <si>
    <t>ENROCADO Y ACOMODO DE ROCA</t>
  </si>
  <si>
    <t>1.6.4</t>
  </si>
  <si>
    <t>1.6.5</t>
  </si>
  <si>
    <t>RELLENO Y COMPACTACION CON MATERIAL DE AFIRMADO</t>
  </si>
  <si>
    <t>1.6.6</t>
  </si>
  <si>
    <t>EMBOQUILLADO DE PIEDRA CON CONCRETO</t>
  </si>
  <si>
    <t>1.6.7</t>
  </si>
  <si>
    <t>1.6.8</t>
  </si>
  <si>
    <t>1.6.9</t>
  </si>
  <si>
    <t>SUMINISTRO E INSTALACIÓN DE ALCANTARILLA TMC 60"</t>
  </si>
  <si>
    <t>TRABAJOS DE CIERRE</t>
  </si>
  <si>
    <t>1.7.1</t>
  </si>
  <si>
    <t>PLAN DE MANEJO AMBIENTAL</t>
  </si>
  <si>
    <t>Costo Directo</t>
  </si>
  <si>
    <t>Gastos Generales</t>
  </si>
  <si>
    <t>51.0637043%</t>
  </si>
  <si>
    <t>Utilidad</t>
  </si>
  <si>
    <t>10.00%</t>
  </si>
  <si>
    <t>I.G.V.</t>
  </si>
  <si>
    <t>18.00%</t>
  </si>
  <si>
    <t>TOTAL :</t>
  </si>
  <si>
    <t>[Son: doce millones ochenta y dos mil trece Soles con once céntimos]</t>
  </si>
  <si>
    <t>GEOTEXTIL NO TEJIDO CLASE 1, INCLUYE INSTALACIÓN</t>
  </si>
  <si>
    <t>PREPARACIÓN DE MATERIAL PROPIO</t>
  </si>
  <si>
    <t>CONCRETO PREMEZCLADO (f´c = 10 MPa) PARA SOLADO</t>
  </si>
  <si>
    <t>CONCRETO CICLOPEO (f'c=14MPa) +30% P.M.</t>
  </si>
  <si>
    <t>CONCRETO (f'c = 14 MPa)</t>
  </si>
  <si>
    <t>CONCRETO (f'c = 28 MPa) EN MUROS Y ZAPATAS</t>
  </si>
  <si>
    <t>TUBERÍA HDPE D=1000MM (SUMINISTRO E INSTALACIÓN)</t>
  </si>
  <si>
    <t xml:space="preserve">COMPUERTA TIPO ARMCO 0.60 m x 0.60 m (INCLUYE SUMINISTRO E INSTALACIÓN) </t>
  </si>
  <si>
    <t>COMPUERTA TIPO ARMCO 1.00 m x 1.00 m (INCLUYE SUMINISTRO E INSTALACIÓN)</t>
  </si>
  <si>
    <t>COMPUERTA ANTIRRETORNO TIPO CLAPETA Ø 0.90 m (INCLUYE SUMINISTRO E 
INSTALACIÓN)</t>
  </si>
  <si>
    <t xml:space="preserve">REJILLA METÁLICA 1.20 m X 1.50 m (INCLUYE SUMINISTRO E INSTALACIÓN) </t>
  </si>
  <si>
    <t xml:space="preserve">REJILLA METÁLICA 1.60 m X 1.50 m (INCLUYE SUMINISTRO E INSTALACIÓN) </t>
  </si>
  <si>
    <t xml:space="preserve">BARANDA METÁLICA (INCLUYE SUMINSTRO E INSTALACIÓN) </t>
  </si>
  <si>
    <t xml:space="preserve">REFORZAMIENTO CON PLATINAS DE FIBRA DE CARBONO CFRP </t>
  </si>
  <si>
    <t>ESCARIFICADO DE SUPERFICIE DE CONCRETO</t>
  </si>
  <si>
    <t>REFORZAMIENTO CON TEJIDO FIBRA DE CARBONO CFRP</t>
  </si>
  <si>
    <t>PRUEBAS PULL OFF</t>
  </si>
  <si>
    <t xml:space="preserve">ALCANTARILLA DE ACERO CORRUGADO 60" </t>
  </si>
  <si>
    <t>JUNTA DE POLIESTIRENO EXPANDIDO</t>
  </si>
  <si>
    <t xml:space="preserve">MEDIDAS DE MANEJO AMBIENTAL </t>
  </si>
  <si>
    <t xml:space="preserve">MEDIDAS DE MANEJO DE RESIDUOS SÓLIDOS </t>
  </si>
  <si>
    <t xml:space="preserve">MONITOREO DE CALIDAD AIRE </t>
  </si>
  <si>
    <t>MONITOREO DE CALIDAD RUIDO</t>
  </si>
  <si>
    <t>MONITOREO DE CALIDAD AGUA</t>
  </si>
  <si>
    <t>MONITOREO DE CALIDAD SUELO</t>
  </si>
  <si>
    <t>MEDIDAS DE CONTINGENCIAS Y CIERRE DE OBRA</t>
  </si>
  <si>
    <t>ACTUALIZADO</t>
  </si>
  <si>
    <t xml:space="preserve">REDUCCION DE ALCANCE </t>
  </si>
  <si>
    <t>Leyenda</t>
  </si>
  <si>
    <t>Ratio de costo unitario</t>
  </si>
  <si>
    <t>Desviacion Costo</t>
  </si>
  <si>
    <t>Reduccion de metrado</t>
  </si>
  <si>
    <t>Partidas consideradas para actualizacion de oferta economica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</si>
</sst>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9"/>
      <color rgb="FF000000"/>
      <name val="Times New Roman"/>
    </font>
    <font>
      <b/>
      <sz val="11"/>
      <color rgb="FF000000"/>
      <name val="Arial Narrow"/>
    </font>
    <font>
      <sz val="8"/>
      <color rgb="FF000000"/>
      <name val="Arial Narrow"/>
    </font>
    <font>
      <b/>
      <sz val="8"/>
      <color rgb="FF000000"/>
      <name val="Arial Narrow"/>
    </font>
    <font>
      <b/>
      <u/>
      <sz val="8"/>
      <color rgb="FF000000"/>
      <name val="Arial Narrow"/>
    </font>
    <font>
      <u/>
      <sz val="8"/>
      <color rgb="FF000000"/>
      <name val="Arial Narrow"/>
    </font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Calibri"/>
      <family val="2"/>
      <scheme val="minor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sz val="8"/>
      <color theme="1"/>
      <name val="Arial Narrow"/>
      <family val="2"/>
    </font>
    <font>
      <b/>
      <sz val="8"/>
      <color theme="0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b/>
      <sz val="11"/>
      <color rgb="FFFF0000"/>
      <name val="Arial Narrow"/>
      <family val="2"/>
    </font>
    <font>
      <sz val="9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ECEEF2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AEB6C1"/>
      </left>
      <right style="thin">
        <color rgb="FFAEB6C1"/>
      </right>
      <top style="thin">
        <color rgb="FFAEB6C1"/>
      </top>
      <bottom style="thin">
        <color rgb="FFAEB6C1"/>
      </bottom>
      <diagonal/>
    </border>
    <border>
      <left style="thin">
        <color rgb="FFAEB6C1"/>
      </left>
      <right/>
      <top style="thin">
        <color rgb="FFAEB6C1"/>
      </top>
      <bottom style="thin">
        <color rgb="FFAEB6C1"/>
      </bottom>
      <diagonal/>
    </border>
    <border>
      <left/>
      <right/>
      <top style="thin">
        <color rgb="FFAEB6C1"/>
      </top>
      <bottom style="thin">
        <color rgb="FFAEB6C1"/>
      </bottom>
      <diagonal/>
    </border>
    <border>
      <left/>
      <right style="thin">
        <color rgb="FFAEB6C1"/>
      </right>
      <top style="thin">
        <color rgb="FFAEB6C1"/>
      </top>
      <bottom style="thin">
        <color rgb="FFAEB6C1"/>
      </bottom>
      <diagonal/>
    </border>
    <border>
      <left/>
      <right/>
      <top/>
      <bottom style="thin">
        <color rgb="FFAEB6C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 applyAlignment="1">
      <alignment horizontal="left" vertical="top" wrapText="1" shrinkToFit="1" readingOrder="1"/>
    </xf>
    <xf numFmtId="0" fontId="3" fillId="0" borderId="0" xfId="0" applyFont="1" applyAlignment="1">
      <alignment horizontal="left" vertical="top" wrapText="1" shrinkToFit="1" readingOrder="1"/>
    </xf>
    <xf numFmtId="0" fontId="4" fillId="2" borderId="1" xfId="0" applyFont="1" applyFill="1" applyBorder="1" applyAlignment="1">
      <alignment horizontal="center" vertical="center" wrapText="1" shrinkToFit="1" readingOrder="1"/>
    </xf>
    <xf numFmtId="0" fontId="5" fillId="3" borderId="3" xfId="0" applyFont="1" applyFill="1" applyBorder="1" applyAlignment="1">
      <alignment horizontal="left" vertical="center" wrapText="1" shrinkToFit="1" readingOrder="1"/>
    </xf>
    <xf numFmtId="0" fontId="4" fillId="3" borderId="3" xfId="0" applyFont="1" applyFill="1" applyBorder="1" applyAlignment="1">
      <alignment horizontal="left" vertical="top" wrapText="1" shrinkToFit="1" readingOrder="1"/>
    </xf>
    <xf numFmtId="0" fontId="3" fillId="3" borderId="3" xfId="0" applyFont="1" applyFill="1" applyBorder="1" applyAlignment="1">
      <alignment horizontal="center" vertical="top" wrapText="1" shrinkToFit="1" readingOrder="1"/>
    </xf>
    <xf numFmtId="0" fontId="6" fillId="3" borderId="3" xfId="0" applyFont="1" applyFill="1" applyBorder="1" applyAlignment="1">
      <alignment horizontal="left" vertical="top" wrapText="1" shrinkToFit="1" readingOrder="1"/>
    </xf>
    <xf numFmtId="43" fontId="0" fillId="0" borderId="0" xfId="1" applyFont="1"/>
    <xf numFmtId="43" fontId="5" fillId="3" borderId="4" xfId="1" applyFont="1" applyFill="1" applyBorder="1" applyAlignment="1">
      <alignment horizontal="right" vertical="center" wrapText="1" shrinkToFit="1" readingOrder="1"/>
    </xf>
    <xf numFmtId="43" fontId="4" fillId="3" borderId="4" xfId="1" applyFont="1" applyFill="1" applyBorder="1" applyAlignment="1">
      <alignment horizontal="right" vertical="top" wrapText="1" shrinkToFit="1" readingOrder="1"/>
    </xf>
    <xf numFmtId="43" fontId="3" fillId="3" borderId="4" xfId="1" applyFont="1" applyFill="1" applyBorder="1" applyAlignment="1">
      <alignment horizontal="right" vertical="top" wrapText="1" shrinkToFit="1" readingOrder="1"/>
    </xf>
    <xf numFmtId="43" fontId="6" fillId="3" borderId="4" xfId="1" applyFont="1" applyFill="1" applyBorder="1" applyAlignment="1">
      <alignment horizontal="right" vertical="top" wrapText="1" shrinkToFit="1" readingOrder="1"/>
    </xf>
    <xf numFmtId="0" fontId="3" fillId="0" borderId="0" xfId="0" applyFont="1" applyAlignment="1">
      <alignment horizontal="right" vertical="top" wrapText="1" shrinkToFit="1" readingOrder="1"/>
    </xf>
    <xf numFmtId="0" fontId="3" fillId="3" borderId="0" xfId="0" applyFont="1" applyFill="1" applyAlignment="1">
      <alignment horizontal="center" vertical="center" wrapText="1" shrinkToFit="1" readingOrder="1"/>
    </xf>
    <xf numFmtId="0" fontId="3" fillId="3" borderId="2" xfId="0" applyFont="1" applyFill="1" applyBorder="1" applyAlignment="1">
      <alignment horizontal="left" vertical="top" wrapText="1" shrinkToFit="1" readingOrder="1"/>
    </xf>
    <xf numFmtId="43" fontId="3" fillId="3" borderId="3" xfId="1" applyFont="1" applyFill="1" applyBorder="1" applyAlignment="1">
      <alignment horizontal="right" vertical="top" wrapText="1" shrinkToFit="1" readingOrder="1"/>
    </xf>
    <xf numFmtId="43" fontId="4" fillId="3" borderId="3" xfId="1" applyFont="1" applyFill="1" applyBorder="1" applyAlignment="1">
      <alignment horizontal="right" vertical="top" wrapText="1" shrinkToFit="1" readingOrder="1"/>
    </xf>
    <xf numFmtId="0" fontId="2" fillId="0" borderId="0" xfId="0" applyFont="1" applyAlignment="1">
      <alignment horizontal="center" vertical="top" wrapText="1" shrinkToFit="1" readingOrder="1"/>
    </xf>
    <xf numFmtId="0" fontId="12" fillId="3" borderId="3" xfId="0" applyFont="1" applyFill="1" applyBorder="1" applyAlignment="1">
      <alignment horizontal="left" vertical="top" wrapText="1" shrinkToFit="1" readingOrder="1"/>
    </xf>
    <xf numFmtId="43" fontId="0" fillId="0" borderId="0" xfId="0" applyNumberFormat="1"/>
    <xf numFmtId="0" fontId="4" fillId="2" borderId="0" xfId="0" applyFont="1" applyFill="1" applyAlignment="1">
      <alignment horizontal="center" vertical="center" wrapText="1" shrinkToFit="1" readingOrder="1"/>
    </xf>
    <xf numFmtId="43" fontId="5" fillId="3" borderId="0" xfId="1" applyFont="1" applyFill="1" applyBorder="1" applyAlignment="1">
      <alignment horizontal="right" vertical="center" wrapText="1" shrinkToFit="1" readingOrder="1"/>
    </xf>
    <xf numFmtId="43" fontId="4" fillId="3" borderId="0" xfId="1" applyFont="1" applyFill="1" applyBorder="1" applyAlignment="1">
      <alignment horizontal="right" vertical="top" wrapText="1" shrinkToFit="1" readingOrder="1"/>
    </xf>
    <xf numFmtId="43" fontId="3" fillId="3" borderId="0" xfId="1" applyFont="1" applyFill="1" applyBorder="1" applyAlignment="1">
      <alignment horizontal="right" vertical="top" wrapText="1" shrinkToFit="1" readingOrder="1"/>
    </xf>
    <xf numFmtId="43" fontId="6" fillId="3" borderId="0" xfId="1" applyFont="1" applyFill="1" applyBorder="1" applyAlignment="1">
      <alignment horizontal="right" vertical="top" wrapText="1" shrinkToFit="1" readingOrder="1"/>
    </xf>
    <xf numFmtId="43" fontId="3" fillId="2" borderId="0" xfId="1" applyFont="1" applyFill="1" applyBorder="1" applyAlignment="1">
      <alignment horizontal="right" vertical="center" wrapText="1" shrinkToFit="1" readingOrder="1"/>
    </xf>
    <xf numFmtId="43" fontId="3" fillId="3" borderId="0" xfId="1" applyFont="1" applyFill="1" applyBorder="1" applyAlignment="1">
      <alignment horizontal="right" vertical="center" wrapText="1" shrinkToFit="1" readingOrder="1"/>
    </xf>
    <xf numFmtId="43" fontId="4" fillId="2" borderId="0" xfId="1" applyFont="1" applyFill="1" applyBorder="1" applyAlignment="1">
      <alignment horizontal="right" vertical="center" wrapText="1" shrinkToFit="1" readingOrder="1"/>
    </xf>
    <xf numFmtId="0" fontId="13" fillId="0" borderId="0" xfId="0" applyFont="1"/>
    <xf numFmtId="43" fontId="13" fillId="0" borderId="0" xfId="0" applyNumberFormat="1" applyFont="1"/>
    <xf numFmtId="43" fontId="13" fillId="0" borderId="0" xfId="1" applyFont="1" applyAlignment="1">
      <alignment horizontal="center"/>
    </xf>
    <xf numFmtId="0" fontId="13" fillId="0" borderId="0" xfId="0" applyFont="1" applyAlignment="1">
      <alignment horizontal="center"/>
    </xf>
    <xf numFmtId="43" fontId="13" fillId="0" borderId="0" xfId="0" applyNumberFormat="1" applyFont="1" applyAlignment="1">
      <alignment horizontal="center"/>
    </xf>
    <xf numFmtId="0" fontId="12" fillId="2" borderId="0" xfId="0" applyFont="1" applyFill="1" applyAlignment="1">
      <alignment horizontal="center" vertical="center" wrapText="1" shrinkToFit="1" readingOrder="1"/>
    </xf>
    <xf numFmtId="0" fontId="14" fillId="5" borderId="1" xfId="0" applyFont="1" applyFill="1" applyBorder="1" applyAlignment="1">
      <alignment horizontal="center" vertical="center" wrapText="1" shrinkToFit="1" readingOrder="1"/>
    </xf>
    <xf numFmtId="43" fontId="13" fillId="0" borderId="6" xfId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43" fontId="13" fillId="0" borderId="7" xfId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43" fontId="13" fillId="0" borderId="7" xfId="0" applyNumberFormat="1" applyFont="1" applyBorder="1" applyAlignment="1">
      <alignment horizontal="center"/>
    </xf>
    <xf numFmtId="43" fontId="13" fillId="0" borderId="8" xfId="1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6" xfId="0" applyFont="1" applyBorder="1"/>
    <xf numFmtId="0" fontId="13" fillId="0" borderId="7" xfId="0" applyFont="1" applyBorder="1"/>
    <xf numFmtId="43" fontId="13" fillId="0" borderId="7" xfId="0" applyNumberFormat="1" applyFont="1" applyBorder="1"/>
    <xf numFmtId="43" fontId="13" fillId="0" borderId="8" xfId="0" applyNumberFormat="1" applyFont="1" applyBorder="1"/>
    <xf numFmtId="43" fontId="12" fillId="4" borderId="4" xfId="1" applyFont="1" applyFill="1" applyBorder="1" applyAlignment="1">
      <alignment horizontal="center" vertical="center" wrapText="1" shrinkToFit="1" readingOrder="1"/>
    </xf>
    <xf numFmtId="43" fontId="3" fillId="7" borderId="3" xfId="1" applyFont="1" applyFill="1" applyBorder="1" applyAlignment="1">
      <alignment horizontal="right" vertical="top" wrapText="1" shrinkToFit="1" readingOrder="1"/>
    </xf>
    <xf numFmtId="43" fontId="15" fillId="3" borderId="3" xfId="1" applyFont="1" applyFill="1" applyBorder="1" applyAlignment="1">
      <alignment horizontal="right" vertical="top" wrapText="1" shrinkToFit="1" readingOrder="1"/>
    </xf>
    <xf numFmtId="10" fontId="17" fillId="9" borderId="0" xfId="2" applyNumberFormat="1" applyFont="1" applyFill="1" applyAlignment="1">
      <alignment horizontal="center" vertical="center"/>
    </xf>
    <xf numFmtId="0" fontId="1" fillId="0" borderId="0" xfId="0" applyFont="1" applyAlignment="1">
      <alignment vertical="top" wrapText="1" shrinkToFit="1" readingOrder="1"/>
    </xf>
    <xf numFmtId="0" fontId="0" fillId="10" borderId="0" xfId="0" applyFill="1"/>
    <xf numFmtId="0" fontId="0" fillId="4" borderId="0" xfId="0" applyFill="1"/>
    <xf numFmtId="43" fontId="14" fillId="8" borderId="5" xfId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top" wrapText="1" shrinkToFit="1" readingOrder="1"/>
    </xf>
    <xf numFmtId="0" fontId="14" fillId="6" borderId="0" xfId="0" applyFont="1" applyFill="1" applyAlignment="1">
      <alignment horizontal="center" vertical="center" wrapText="1" shrinkToFit="1" readingOrder="1"/>
    </xf>
    <xf numFmtId="0" fontId="14" fillId="6" borderId="5" xfId="0" applyFont="1" applyFill="1" applyBorder="1" applyAlignment="1">
      <alignment horizontal="center" vertical="center" wrapText="1" shrinkToFit="1" readingOrder="1"/>
    </xf>
    <xf numFmtId="43" fontId="3" fillId="7" borderId="3" xfId="1" applyFont="1" applyFill="1" applyBorder="1" applyAlignment="1">
      <alignment horizontal="right" vertical="top" wrapText="1" shrinkToFit="1" readingOrder="1"/>
    </xf>
    <xf numFmtId="0" fontId="11" fillId="4" borderId="3" xfId="0" applyFont="1" applyFill="1" applyBorder="1" applyAlignment="1">
      <alignment horizontal="left" vertical="top" wrapText="1" shrinkToFit="1" readingOrder="1"/>
    </xf>
    <xf numFmtId="43" fontId="3" fillId="3" borderId="3" xfId="1" applyFont="1" applyFill="1" applyBorder="1" applyAlignment="1">
      <alignment horizontal="right" vertical="top" wrapText="1" shrinkToFit="1" readingOrder="1"/>
    </xf>
    <xf numFmtId="0" fontId="3" fillId="4" borderId="3" xfId="0" applyFont="1" applyFill="1" applyBorder="1" applyAlignment="1">
      <alignment horizontal="left" vertical="top" wrapText="1" shrinkToFit="1" readingOrder="1"/>
    </xf>
    <xf numFmtId="0" fontId="3" fillId="4" borderId="3" xfId="0" applyFont="1" applyFill="1" applyBorder="1" applyAlignment="1">
      <alignment vertical="center" wrapText="1" shrinkToFit="1" readingOrder="1"/>
    </xf>
    <xf numFmtId="0" fontId="3" fillId="0" borderId="0" xfId="0" applyFont="1" applyAlignment="1">
      <alignment horizontal="right" vertical="top" wrapText="1" shrinkToFit="1" readingOrder="1"/>
    </xf>
    <xf numFmtId="0" fontId="4" fillId="2" borderId="2" xfId="0" applyFont="1" applyFill="1" applyBorder="1" applyAlignment="1">
      <alignment horizontal="left" vertical="center" wrapText="1" shrinkToFit="1" readingOrder="1"/>
    </xf>
    <xf numFmtId="43" fontId="4" fillId="2" borderId="4" xfId="1" applyFont="1" applyFill="1" applyBorder="1" applyAlignment="1">
      <alignment horizontal="right" vertical="center" wrapText="1" shrinkToFit="1" readingOrder="1"/>
    </xf>
    <xf numFmtId="0" fontId="3" fillId="3" borderId="0" xfId="0" applyFont="1" applyFill="1" applyAlignment="1">
      <alignment horizontal="center" vertical="center" wrapText="1" shrinkToFit="1" readingOrder="1"/>
    </xf>
    <xf numFmtId="0" fontId="3" fillId="3" borderId="2" xfId="0" applyFont="1" applyFill="1" applyBorder="1" applyAlignment="1">
      <alignment horizontal="left" vertical="center" wrapText="1" shrinkToFit="1" readingOrder="1"/>
    </xf>
    <xf numFmtId="0" fontId="3" fillId="3" borderId="1" xfId="0" applyFont="1" applyFill="1" applyBorder="1" applyAlignment="1">
      <alignment horizontal="right" vertical="center" wrapText="1" shrinkToFit="1" readingOrder="1"/>
    </xf>
    <xf numFmtId="43" fontId="3" fillId="3" borderId="4" xfId="1" applyFont="1" applyFill="1" applyBorder="1" applyAlignment="1">
      <alignment horizontal="right" vertical="center" wrapText="1" shrinkToFit="1" readingOrder="1"/>
    </xf>
    <xf numFmtId="0" fontId="3" fillId="2" borderId="2" xfId="0" applyFont="1" applyFill="1" applyBorder="1" applyAlignment="1">
      <alignment horizontal="left" vertical="center" wrapText="1" shrinkToFit="1" readingOrder="1"/>
    </xf>
    <xf numFmtId="43" fontId="3" fillId="2" borderId="4" xfId="1" applyFont="1" applyFill="1" applyBorder="1" applyAlignment="1">
      <alignment horizontal="right" vertical="center" wrapText="1" shrinkToFit="1" readingOrder="1"/>
    </xf>
    <xf numFmtId="0" fontId="3" fillId="3" borderId="2" xfId="0" applyFont="1" applyFill="1" applyBorder="1" applyAlignment="1">
      <alignment horizontal="left" vertical="top" wrapText="1" shrinkToFit="1" readingOrder="1"/>
    </xf>
    <xf numFmtId="0" fontId="3" fillId="3" borderId="3" xfId="0" applyFont="1" applyFill="1" applyBorder="1" applyAlignment="1">
      <alignment horizontal="left" vertical="top" wrapText="1" shrinkToFit="1" readingOrder="1"/>
    </xf>
    <xf numFmtId="0" fontId="4" fillId="3" borderId="3" xfId="0" applyFont="1" applyFill="1" applyBorder="1" applyAlignment="1">
      <alignment horizontal="left" vertical="top" wrapText="1" shrinkToFit="1" readingOrder="1"/>
    </xf>
    <xf numFmtId="43" fontId="4" fillId="3" borderId="3" xfId="1" applyFont="1" applyFill="1" applyBorder="1" applyAlignment="1">
      <alignment horizontal="right" vertical="top" wrapText="1" shrinkToFit="1" readingOrder="1"/>
    </xf>
    <xf numFmtId="0" fontId="6" fillId="3" borderId="3" xfId="0" applyFont="1" applyFill="1" applyBorder="1" applyAlignment="1">
      <alignment horizontal="left" vertical="top" wrapText="1" shrinkToFit="1" readingOrder="1"/>
    </xf>
    <xf numFmtId="43" fontId="6" fillId="3" borderId="3" xfId="1" applyFont="1" applyFill="1" applyBorder="1" applyAlignment="1">
      <alignment horizontal="right" vertical="top" wrapText="1" shrinkToFit="1" readingOrder="1"/>
    </xf>
    <xf numFmtId="0" fontId="4" fillId="2" borderId="1" xfId="0" applyFont="1" applyFill="1" applyBorder="1" applyAlignment="1">
      <alignment horizontal="center" vertical="center" wrapText="1" shrinkToFit="1" readingOrder="1"/>
    </xf>
    <xf numFmtId="0" fontId="4" fillId="2" borderId="1" xfId="0" applyFont="1" applyFill="1" applyBorder="1" applyAlignment="1">
      <alignment horizontal="left" vertical="center" wrapText="1" shrinkToFit="1" readingOrder="1"/>
    </xf>
    <xf numFmtId="0" fontId="5" fillId="3" borderId="3" xfId="0" applyFont="1" applyFill="1" applyBorder="1" applyAlignment="1">
      <alignment horizontal="left" vertical="center" wrapText="1" shrinkToFit="1" readingOrder="1"/>
    </xf>
    <xf numFmtId="43" fontId="5" fillId="3" borderId="3" xfId="1" applyFont="1" applyFill="1" applyBorder="1" applyAlignment="1">
      <alignment horizontal="left" vertical="center" wrapText="1" shrinkToFit="1" readingOrder="1"/>
    </xf>
    <xf numFmtId="0" fontId="1" fillId="0" borderId="0" xfId="0" applyFont="1" applyAlignment="1">
      <alignment horizontal="left" vertical="top" wrapText="1" shrinkToFit="1" readingOrder="1"/>
    </xf>
    <xf numFmtId="0" fontId="3" fillId="0" borderId="0" xfId="0" applyFont="1" applyAlignment="1">
      <alignment horizontal="left" vertical="top" wrapText="1" shrinkToFit="1" readingOrder="1"/>
    </xf>
    <xf numFmtId="0" fontId="2" fillId="0" borderId="0" xfId="0" applyFont="1" applyAlignment="1">
      <alignment horizontal="center" vertical="top" wrapText="1" shrinkToFit="1" readingOrder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W124"/>
  <sheetViews>
    <sheetView showGridLines="0" tabSelected="1" view="pageBreakPreview" zoomScaleNormal="100" zoomScaleSheetLayoutView="100" workbookViewId="0">
      <selection activeCell="M105" sqref="M105"/>
    </sheetView>
  </sheetViews>
  <sheetFormatPr baseColWidth="10" defaultRowHeight="15" x14ac:dyDescent="0.25"/>
  <cols>
    <col min="1" max="1" width="0.28515625" customWidth="1"/>
    <col min="2" max="2" width="6.28515625" hidden="1" customWidth="1"/>
    <col min="3" max="3" width="4.7109375" customWidth="1"/>
    <col min="4" max="4" width="1" customWidth="1"/>
    <col min="5" max="5" width="9.7109375" customWidth="1"/>
    <col min="6" max="6" width="1.7109375" customWidth="1"/>
    <col min="7" max="7" width="6.140625" customWidth="1"/>
    <col min="8" max="8" width="16.28515625" customWidth="1"/>
    <col min="9" max="9" width="9.5703125" customWidth="1"/>
    <col min="10" max="12" width="3.7109375" customWidth="1"/>
    <col min="13" max="13" width="5.28515625" customWidth="1"/>
    <col min="14" max="14" width="8.42578125" customWidth="1"/>
    <col min="15" max="15" width="5.7109375" customWidth="1"/>
    <col min="16" max="16" width="3.7109375" customWidth="1"/>
    <col min="17" max="17" width="10.5703125" customWidth="1"/>
    <col min="18" max="18" width="1.7109375" customWidth="1"/>
    <col min="19" max="19" width="12" style="31" customWidth="1"/>
    <col min="20" max="20" width="12.7109375" style="32" bestFit="1" customWidth="1"/>
    <col min="21" max="21" width="2.7109375" style="32" customWidth="1"/>
    <col min="22" max="22" width="11.5703125" style="29"/>
    <col min="23" max="23" width="2.85546875" customWidth="1"/>
  </cols>
  <sheetData>
    <row r="1" spans="1:23" ht="46.5" customHeight="1" x14ac:dyDescent="0.25">
      <c r="A1" s="1"/>
      <c r="B1" s="83" t="s">
        <v>0</v>
      </c>
      <c r="C1" s="83"/>
      <c r="D1" s="83"/>
      <c r="E1" s="83"/>
      <c r="F1" s="83"/>
      <c r="G1" s="83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3" ht="15" customHeight="1" x14ac:dyDescent="0.25"/>
    <row r="3" spans="1:23" ht="15" customHeight="1" x14ac:dyDescent="0.25">
      <c r="B3" s="85" t="s">
        <v>1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18"/>
    </row>
    <row r="4" spans="1:23" ht="10.9" customHeight="1" x14ac:dyDescent="0.25">
      <c r="A4" s="84" t="s">
        <v>2</v>
      </c>
      <c r="B4" s="84"/>
      <c r="C4" s="84"/>
      <c r="D4" s="84" t="s">
        <v>3</v>
      </c>
      <c r="E4" s="84" t="s">
        <v>4</v>
      </c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2"/>
    </row>
    <row r="5" spans="1:23" ht="10.9" customHeight="1" x14ac:dyDescent="0.25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2"/>
    </row>
    <row r="6" spans="1:23" ht="10.9" customHeight="1" x14ac:dyDescent="0.25">
      <c r="A6" s="84" t="s">
        <v>5</v>
      </c>
      <c r="B6" s="84"/>
      <c r="C6" s="84"/>
      <c r="D6" s="2" t="s">
        <v>3</v>
      </c>
      <c r="E6" s="84" t="s">
        <v>6</v>
      </c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2"/>
    </row>
    <row r="7" spans="1:23" ht="10.9" customHeight="1" x14ac:dyDescent="0.25">
      <c r="A7" s="84" t="s">
        <v>7</v>
      </c>
      <c r="B7" s="84"/>
      <c r="C7" s="84"/>
      <c r="D7" s="2" t="s">
        <v>3</v>
      </c>
      <c r="E7" s="84" t="s">
        <v>8</v>
      </c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2"/>
    </row>
    <row r="8" spans="1:23" ht="10.9" customHeight="1" x14ac:dyDescent="0.25">
      <c r="A8" s="84" t="s">
        <v>9</v>
      </c>
      <c r="B8" s="84"/>
      <c r="C8" s="84"/>
      <c r="D8" s="2" t="s">
        <v>3</v>
      </c>
      <c r="E8" s="84" t="s">
        <v>10</v>
      </c>
      <c r="F8" s="84"/>
      <c r="S8" s="54" t="s">
        <v>196</v>
      </c>
      <c r="T8" s="54"/>
      <c r="V8" s="57" t="s">
        <v>200</v>
      </c>
    </row>
    <row r="9" spans="1:23" ht="10.9" customHeight="1" x14ac:dyDescent="0.25">
      <c r="A9" s="79" t="s">
        <v>11</v>
      </c>
      <c r="B9" s="79"/>
      <c r="C9" s="80" t="s">
        <v>12</v>
      </c>
      <c r="D9" s="80"/>
      <c r="E9" s="80"/>
      <c r="F9" s="80"/>
      <c r="G9" s="80"/>
      <c r="H9" s="80"/>
      <c r="I9" s="80"/>
      <c r="J9" s="3" t="s">
        <v>13</v>
      </c>
      <c r="K9" s="79" t="s">
        <v>14</v>
      </c>
      <c r="L9" s="79"/>
      <c r="M9" s="79" t="s">
        <v>15</v>
      </c>
      <c r="N9" s="79"/>
      <c r="O9" s="79" t="s">
        <v>16</v>
      </c>
      <c r="P9" s="79"/>
      <c r="Q9" s="3" t="s">
        <v>17</v>
      </c>
      <c r="R9" s="21"/>
      <c r="S9" s="35" t="s">
        <v>14</v>
      </c>
      <c r="T9" s="35" t="s">
        <v>16</v>
      </c>
      <c r="U9" s="34"/>
      <c r="V9" s="58"/>
    </row>
    <row r="10" spans="1:23" ht="10.9" customHeight="1" x14ac:dyDescent="0.25">
      <c r="K10" s="8"/>
      <c r="L10" s="8"/>
      <c r="M10" s="8"/>
      <c r="N10" s="8"/>
      <c r="O10" s="8"/>
      <c r="P10" s="8"/>
      <c r="Q10" s="8"/>
      <c r="R10" s="8"/>
    </row>
    <row r="11" spans="1:23" ht="10.9" customHeight="1" x14ac:dyDescent="0.25">
      <c r="A11" s="68">
        <v>1</v>
      </c>
      <c r="B11" s="68"/>
      <c r="C11" s="81" t="s">
        <v>18</v>
      </c>
      <c r="D11" s="81"/>
      <c r="E11" s="81"/>
      <c r="F11" s="81"/>
      <c r="G11" s="81"/>
      <c r="H11" s="81"/>
      <c r="I11" s="81"/>
      <c r="J11" s="4"/>
      <c r="K11" s="82"/>
      <c r="L11" s="82"/>
      <c r="M11" s="82"/>
      <c r="N11" s="82"/>
      <c r="O11" s="82"/>
      <c r="P11" s="82"/>
      <c r="Q11" s="9">
        <v>6357108.3300000001</v>
      </c>
      <c r="R11" s="22"/>
      <c r="S11" s="36"/>
      <c r="T11" s="37"/>
      <c r="V11" s="43"/>
    </row>
    <row r="12" spans="1:23" ht="10.9" customHeight="1" x14ac:dyDescent="0.25">
      <c r="A12" s="73">
        <v>1.1000000000000001</v>
      </c>
      <c r="B12" s="73"/>
      <c r="C12" s="75" t="s">
        <v>19</v>
      </c>
      <c r="D12" s="75"/>
      <c r="E12" s="75"/>
      <c r="F12" s="75"/>
      <c r="G12" s="75"/>
      <c r="H12" s="75"/>
      <c r="I12" s="75"/>
      <c r="J12" s="5"/>
      <c r="K12" s="76"/>
      <c r="L12" s="76"/>
      <c r="M12" s="76"/>
      <c r="N12" s="76"/>
      <c r="O12" s="76"/>
      <c r="P12" s="76"/>
      <c r="Q12" s="10">
        <v>266166.55</v>
      </c>
      <c r="R12" s="23"/>
      <c r="S12" s="38"/>
      <c r="T12" s="39"/>
      <c r="V12" s="44"/>
    </row>
    <row r="13" spans="1:23" ht="10.9" customHeight="1" x14ac:dyDescent="0.25">
      <c r="A13" s="73" t="s">
        <v>20</v>
      </c>
      <c r="B13" s="73"/>
      <c r="C13" s="62" t="s">
        <v>21</v>
      </c>
      <c r="D13" s="62"/>
      <c r="E13" s="62"/>
      <c r="F13" s="62"/>
      <c r="G13" s="62"/>
      <c r="H13" s="62"/>
      <c r="I13" s="62"/>
      <c r="J13" s="6" t="s">
        <v>22</v>
      </c>
      <c r="K13" s="61">
        <v>1</v>
      </c>
      <c r="L13" s="61"/>
      <c r="M13" s="61">
        <v>2617.25</v>
      </c>
      <c r="N13" s="61"/>
      <c r="O13" s="61">
        <v>2617.25</v>
      </c>
      <c r="P13" s="61"/>
      <c r="Q13" s="11"/>
      <c r="R13" s="24"/>
      <c r="S13" s="38">
        <v>1</v>
      </c>
      <c r="T13" s="40">
        <f>ROUND(+S13*M13,2)</f>
        <v>2617.25</v>
      </c>
      <c r="U13" s="33"/>
      <c r="V13" s="45">
        <f t="shared" ref="V13:V44" si="0">+T13-O13</f>
        <v>0</v>
      </c>
      <c r="W13" s="20"/>
    </row>
    <row r="14" spans="1:23" ht="10.9" customHeight="1" x14ac:dyDescent="0.25">
      <c r="A14" s="73" t="s">
        <v>23</v>
      </c>
      <c r="B14" s="73"/>
      <c r="C14" s="62" t="s">
        <v>24</v>
      </c>
      <c r="D14" s="62"/>
      <c r="E14" s="62"/>
      <c r="F14" s="62"/>
      <c r="G14" s="62"/>
      <c r="H14" s="62"/>
      <c r="I14" s="62"/>
      <c r="J14" s="6" t="s">
        <v>25</v>
      </c>
      <c r="K14" s="61">
        <v>1</v>
      </c>
      <c r="L14" s="61"/>
      <c r="M14" s="61">
        <v>263549.3</v>
      </c>
      <c r="N14" s="61"/>
      <c r="O14" s="61">
        <v>263549.3</v>
      </c>
      <c r="P14" s="61"/>
      <c r="Q14" s="11"/>
      <c r="R14" s="24"/>
      <c r="S14" s="38">
        <v>1</v>
      </c>
      <c r="T14" s="40">
        <f t="shared" ref="T14:T77" si="1">ROUND(+S14*M14,2)</f>
        <v>263549.3</v>
      </c>
      <c r="U14" s="33"/>
      <c r="V14" s="45">
        <f t="shared" si="0"/>
        <v>0</v>
      </c>
      <c r="W14" s="20"/>
    </row>
    <row r="15" spans="1:23" ht="10.9" customHeight="1" x14ac:dyDescent="0.25">
      <c r="A15" s="73">
        <v>1.2</v>
      </c>
      <c r="B15" s="73"/>
      <c r="C15" s="75" t="s">
        <v>26</v>
      </c>
      <c r="D15" s="75"/>
      <c r="E15" s="75"/>
      <c r="F15" s="75"/>
      <c r="G15" s="75"/>
      <c r="H15" s="75"/>
      <c r="I15" s="75"/>
      <c r="J15" s="5"/>
      <c r="K15" s="76"/>
      <c r="L15" s="76"/>
      <c r="M15" s="76"/>
      <c r="N15" s="76"/>
      <c r="O15" s="76"/>
      <c r="P15" s="76"/>
      <c r="Q15" s="10">
        <v>1025521.17</v>
      </c>
      <c r="R15" s="23"/>
      <c r="S15" s="38"/>
      <c r="T15" s="40">
        <f t="shared" si="1"/>
        <v>0</v>
      </c>
      <c r="U15" s="33"/>
      <c r="V15" s="45">
        <f t="shared" si="0"/>
        <v>0</v>
      </c>
      <c r="W15" s="20"/>
    </row>
    <row r="16" spans="1:23" ht="10.9" customHeight="1" x14ac:dyDescent="0.25">
      <c r="A16" s="73" t="s">
        <v>27</v>
      </c>
      <c r="B16" s="73"/>
      <c r="C16" s="62" t="s">
        <v>28</v>
      </c>
      <c r="D16" s="62"/>
      <c r="E16" s="62"/>
      <c r="F16" s="62"/>
      <c r="G16" s="62"/>
      <c r="H16" s="62"/>
      <c r="I16" s="62"/>
      <c r="J16" s="6" t="s">
        <v>25</v>
      </c>
      <c r="K16" s="61">
        <v>1</v>
      </c>
      <c r="L16" s="61"/>
      <c r="M16" s="61">
        <v>439940</v>
      </c>
      <c r="N16" s="61"/>
      <c r="O16" s="61">
        <v>439940</v>
      </c>
      <c r="P16" s="61"/>
      <c r="Q16" s="11"/>
      <c r="R16" s="24"/>
      <c r="S16" s="38">
        <v>1</v>
      </c>
      <c r="T16" s="40">
        <f t="shared" si="1"/>
        <v>439940</v>
      </c>
      <c r="U16" s="33"/>
      <c r="V16" s="45">
        <f t="shared" si="0"/>
        <v>0</v>
      </c>
      <c r="W16" s="20"/>
    </row>
    <row r="17" spans="1:23" ht="10.9" customHeight="1" x14ac:dyDescent="0.25">
      <c r="A17" s="73" t="s">
        <v>29</v>
      </c>
      <c r="B17" s="73"/>
      <c r="C17" s="62" t="s">
        <v>30</v>
      </c>
      <c r="D17" s="62"/>
      <c r="E17" s="62"/>
      <c r="F17" s="62"/>
      <c r="G17" s="62"/>
      <c r="H17" s="62"/>
      <c r="I17" s="62"/>
      <c r="J17" s="6" t="s">
        <v>31</v>
      </c>
      <c r="K17" s="61">
        <v>1.51</v>
      </c>
      <c r="L17" s="61"/>
      <c r="M17" s="61">
        <v>9324.27</v>
      </c>
      <c r="N17" s="61"/>
      <c r="O17" s="61">
        <v>14079.65</v>
      </c>
      <c r="P17" s="61"/>
      <c r="Q17" s="11"/>
      <c r="R17" s="24"/>
      <c r="S17" s="38">
        <v>1.51</v>
      </c>
      <c r="T17" s="40">
        <f t="shared" si="1"/>
        <v>14079.65</v>
      </c>
      <c r="U17" s="33"/>
      <c r="V17" s="45">
        <f t="shared" si="0"/>
        <v>0</v>
      </c>
      <c r="W17" s="20"/>
    </row>
    <row r="18" spans="1:23" ht="10.9" customHeight="1" x14ac:dyDescent="0.25">
      <c r="A18" s="73" t="s">
        <v>32</v>
      </c>
      <c r="B18" s="73"/>
      <c r="C18" s="62" t="s">
        <v>33</v>
      </c>
      <c r="D18" s="62"/>
      <c r="E18" s="62"/>
      <c r="F18" s="62"/>
      <c r="G18" s="62"/>
      <c r="H18" s="62"/>
      <c r="I18" s="62"/>
      <c r="J18" s="6" t="s">
        <v>34</v>
      </c>
      <c r="K18" s="61">
        <v>5</v>
      </c>
      <c r="L18" s="61"/>
      <c r="M18" s="61">
        <v>29946</v>
      </c>
      <c r="N18" s="61"/>
      <c r="O18" s="61">
        <v>149730</v>
      </c>
      <c r="P18" s="61"/>
      <c r="Q18" s="11"/>
      <c r="R18" s="24"/>
      <c r="S18" s="38">
        <v>5</v>
      </c>
      <c r="T18" s="40">
        <f t="shared" si="1"/>
        <v>149730</v>
      </c>
      <c r="U18" s="33"/>
      <c r="V18" s="45">
        <f t="shared" si="0"/>
        <v>0</v>
      </c>
      <c r="W18" s="20"/>
    </row>
    <row r="19" spans="1:23" ht="10.9" customHeight="1" x14ac:dyDescent="0.25">
      <c r="A19" s="73" t="s">
        <v>35</v>
      </c>
      <c r="B19" s="73"/>
      <c r="C19" s="62" t="s">
        <v>36</v>
      </c>
      <c r="D19" s="62"/>
      <c r="E19" s="62"/>
      <c r="F19" s="62"/>
      <c r="G19" s="62"/>
      <c r="H19" s="62"/>
      <c r="I19" s="62"/>
      <c r="J19" s="6" t="s">
        <v>31</v>
      </c>
      <c r="K19" s="61">
        <v>0.98</v>
      </c>
      <c r="L19" s="61"/>
      <c r="M19" s="61">
        <v>87834.2</v>
      </c>
      <c r="N19" s="61"/>
      <c r="O19" s="61">
        <v>86077.52</v>
      </c>
      <c r="P19" s="61"/>
      <c r="Q19" s="11"/>
      <c r="R19" s="24"/>
      <c r="S19" s="38">
        <v>0.64</v>
      </c>
      <c r="T19" s="40">
        <f t="shared" si="1"/>
        <v>56213.89</v>
      </c>
      <c r="U19" s="33"/>
      <c r="V19" s="45">
        <f t="shared" si="0"/>
        <v>-29863.630000000005</v>
      </c>
      <c r="W19" s="20"/>
    </row>
    <row r="20" spans="1:23" ht="10.9" customHeight="1" x14ac:dyDescent="0.25">
      <c r="A20" s="73" t="s">
        <v>37</v>
      </c>
      <c r="B20" s="73"/>
      <c r="C20" s="62" t="s">
        <v>38</v>
      </c>
      <c r="D20" s="62"/>
      <c r="E20" s="62"/>
      <c r="F20" s="62"/>
      <c r="G20" s="62"/>
      <c r="H20" s="62"/>
      <c r="I20" s="62"/>
      <c r="J20" s="6" t="s">
        <v>39</v>
      </c>
      <c r="K20" s="61">
        <v>450</v>
      </c>
      <c r="L20" s="61"/>
      <c r="M20" s="61">
        <v>40.020000000000003</v>
      </c>
      <c r="N20" s="61"/>
      <c r="O20" s="61">
        <v>18009</v>
      </c>
      <c r="P20" s="61"/>
      <c r="Q20" s="11"/>
      <c r="R20" s="24"/>
      <c r="S20" s="38">
        <v>450</v>
      </c>
      <c r="T20" s="40">
        <f t="shared" si="1"/>
        <v>18009</v>
      </c>
      <c r="U20" s="33"/>
      <c r="V20" s="45">
        <f t="shared" si="0"/>
        <v>0</v>
      </c>
      <c r="W20" s="20"/>
    </row>
    <row r="21" spans="1:23" ht="10.9" customHeight="1" x14ac:dyDescent="0.25">
      <c r="A21" s="73" t="s">
        <v>40</v>
      </c>
      <c r="B21" s="73"/>
      <c r="C21" s="62" t="s">
        <v>41</v>
      </c>
      <c r="D21" s="62"/>
      <c r="E21" s="62"/>
      <c r="F21" s="62"/>
      <c r="G21" s="62"/>
      <c r="H21" s="62"/>
      <c r="I21" s="62"/>
      <c r="J21" s="6" t="s">
        <v>34</v>
      </c>
      <c r="K21" s="61">
        <v>5</v>
      </c>
      <c r="L21" s="61"/>
      <c r="M21" s="61">
        <v>63537</v>
      </c>
      <c r="N21" s="61"/>
      <c r="O21" s="61">
        <v>317685</v>
      </c>
      <c r="P21" s="61"/>
      <c r="Q21" s="11"/>
      <c r="R21" s="24"/>
      <c r="S21" s="38">
        <v>5</v>
      </c>
      <c r="T21" s="40">
        <f t="shared" si="1"/>
        <v>317685</v>
      </c>
      <c r="U21" s="33"/>
      <c r="V21" s="45">
        <f t="shared" si="0"/>
        <v>0</v>
      </c>
      <c r="W21" s="20"/>
    </row>
    <row r="22" spans="1:23" ht="10.9" customHeight="1" x14ac:dyDescent="0.25">
      <c r="A22" s="73">
        <v>1.3</v>
      </c>
      <c r="B22" s="73"/>
      <c r="C22" s="75" t="s">
        <v>42</v>
      </c>
      <c r="D22" s="75"/>
      <c r="E22" s="75"/>
      <c r="F22" s="75"/>
      <c r="G22" s="75"/>
      <c r="H22" s="75"/>
      <c r="I22" s="75"/>
      <c r="J22" s="5"/>
      <c r="K22" s="76"/>
      <c r="L22" s="76"/>
      <c r="M22" s="76"/>
      <c r="N22" s="76"/>
      <c r="O22" s="76"/>
      <c r="P22" s="76"/>
      <c r="Q22" s="10">
        <v>572788.72</v>
      </c>
      <c r="R22" s="23"/>
      <c r="S22" s="38"/>
      <c r="T22" s="40">
        <f t="shared" si="1"/>
        <v>0</v>
      </c>
      <c r="U22" s="33"/>
      <c r="V22" s="45">
        <f t="shared" si="0"/>
        <v>0</v>
      </c>
      <c r="W22" s="20"/>
    </row>
    <row r="23" spans="1:23" ht="10.9" customHeight="1" x14ac:dyDescent="0.25">
      <c r="A23" s="73" t="s">
        <v>43</v>
      </c>
      <c r="B23" s="73"/>
      <c r="C23" s="62" t="s">
        <v>44</v>
      </c>
      <c r="D23" s="62"/>
      <c r="E23" s="62"/>
      <c r="F23" s="62"/>
      <c r="G23" s="62"/>
      <c r="H23" s="62"/>
      <c r="I23" s="62"/>
      <c r="J23" s="6" t="s">
        <v>39</v>
      </c>
      <c r="K23" s="61">
        <v>2003.96</v>
      </c>
      <c r="L23" s="61"/>
      <c r="M23" s="61">
        <v>28.25</v>
      </c>
      <c r="N23" s="61"/>
      <c r="O23" s="61">
        <v>56611.87</v>
      </c>
      <c r="P23" s="61"/>
      <c r="Q23" s="11"/>
      <c r="R23" s="24"/>
      <c r="S23" s="38">
        <v>1289.7</v>
      </c>
      <c r="T23" s="40">
        <f t="shared" si="1"/>
        <v>36434.03</v>
      </c>
      <c r="U23" s="33"/>
      <c r="V23" s="45">
        <f t="shared" si="0"/>
        <v>-20177.840000000004</v>
      </c>
      <c r="W23" s="20"/>
    </row>
    <row r="24" spans="1:23" ht="10.9" customHeight="1" x14ac:dyDescent="0.25">
      <c r="A24" s="73" t="s">
        <v>45</v>
      </c>
      <c r="B24" s="73"/>
      <c r="C24" s="74" t="s">
        <v>46</v>
      </c>
      <c r="D24" s="74"/>
      <c r="E24" s="74"/>
      <c r="F24" s="74"/>
      <c r="G24" s="74"/>
      <c r="H24" s="74"/>
      <c r="I24" s="74"/>
      <c r="J24" s="6" t="s">
        <v>39</v>
      </c>
      <c r="K24" s="61">
        <v>1071.7</v>
      </c>
      <c r="L24" s="61"/>
      <c r="M24" s="61">
        <v>28.25</v>
      </c>
      <c r="N24" s="61"/>
      <c r="O24" s="61">
        <v>30275.53</v>
      </c>
      <c r="P24" s="61"/>
      <c r="Q24" s="11"/>
      <c r="R24" s="24"/>
      <c r="S24" s="38"/>
      <c r="T24" s="40">
        <f t="shared" si="1"/>
        <v>0</v>
      </c>
      <c r="U24" s="33"/>
      <c r="V24" s="45">
        <f t="shared" si="0"/>
        <v>-30275.53</v>
      </c>
      <c r="W24" s="20"/>
    </row>
    <row r="25" spans="1:23" ht="10.9" customHeight="1" x14ac:dyDescent="0.25">
      <c r="A25" s="73" t="s">
        <v>47</v>
      </c>
      <c r="B25" s="73"/>
      <c r="C25" s="74" t="s">
        <v>48</v>
      </c>
      <c r="D25" s="74"/>
      <c r="E25" s="74"/>
      <c r="F25" s="74"/>
      <c r="G25" s="74"/>
      <c r="H25" s="74"/>
      <c r="I25" s="74"/>
      <c r="J25" s="6" t="s">
        <v>39</v>
      </c>
      <c r="K25" s="61">
        <v>24234.48</v>
      </c>
      <c r="L25" s="61"/>
      <c r="M25" s="61">
        <v>20.05</v>
      </c>
      <c r="N25" s="61"/>
      <c r="O25" s="61">
        <v>485901.32</v>
      </c>
      <c r="P25" s="61"/>
      <c r="Q25" s="11"/>
      <c r="R25" s="24"/>
      <c r="S25" s="38"/>
      <c r="T25" s="40">
        <f t="shared" si="1"/>
        <v>0</v>
      </c>
      <c r="U25" s="33"/>
      <c r="V25" s="45">
        <f t="shared" si="0"/>
        <v>-485901.32</v>
      </c>
      <c r="W25" s="20"/>
    </row>
    <row r="26" spans="1:23" ht="10.9" customHeight="1" x14ac:dyDescent="0.25">
      <c r="A26" s="15"/>
      <c r="B26" s="15"/>
      <c r="C26" s="62" t="s">
        <v>171</v>
      </c>
      <c r="D26" s="62"/>
      <c r="E26" s="62"/>
      <c r="F26" s="62"/>
      <c r="G26" s="62"/>
      <c r="H26" s="62"/>
      <c r="I26" s="62"/>
      <c r="J26" s="6"/>
      <c r="K26" s="16"/>
      <c r="L26" s="16"/>
      <c r="M26" s="61">
        <v>20.05</v>
      </c>
      <c r="N26" s="61"/>
      <c r="O26" s="16"/>
      <c r="P26" s="16"/>
      <c r="Q26" s="11"/>
      <c r="R26" s="24"/>
      <c r="S26" s="38">
        <v>24329</v>
      </c>
      <c r="T26" s="40">
        <f t="shared" si="1"/>
        <v>487796.45</v>
      </c>
      <c r="U26" s="33"/>
      <c r="V26" s="45">
        <f t="shared" si="0"/>
        <v>487796.45</v>
      </c>
      <c r="W26" s="20"/>
    </row>
    <row r="27" spans="1:23" ht="10.9" customHeight="1" x14ac:dyDescent="0.25">
      <c r="A27" s="73">
        <v>1.4</v>
      </c>
      <c r="B27" s="73"/>
      <c r="C27" s="75" t="s">
        <v>49</v>
      </c>
      <c r="D27" s="75"/>
      <c r="E27" s="75"/>
      <c r="F27" s="75"/>
      <c r="G27" s="75"/>
      <c r="H27" s="75"/>
      <c r="I27" s="75"/>
      <c r="J27" s="5"/>
      <c r="K27" s="76"/>
      <c r="L27" s="76"/>
      <c r="M27" s="76"/>
      <c r="N27" s="76"/>
      <c r="O27" s="76"/>
      <c r="P27" s="76"/>
      <c r="Q27" s="10">
        <v>3724619.55</v>
      </c>
      <c r="R27" s="23"/>
      <c r="S27" s="38"/>
      <c r="T27" s="40">
        <f t="shared" si="1"/>
        <v>0</v>
      </c>
      <c r="U27" s="33"/>
      <c r="V27" s="45">
        <f t="shared" si="0"/>
        <v>0</v>
      </c>
      <c r="W27" s="20"/>
    </row>
    <row r="28" spans="1:23" ht="10.9" customHeight="1" x14ac:dyDescent="0.25">
      <c r="A28" s="73" t="s">
        <v>50</v>
      </c>
      <c r="B28" s="73"/>
      <c r="C28" s="77" t="s">
        <v>51</v>
      </c>
      <c r="D28" s="77"/>
      <c r="E28" s="77"/>
      <c r="F28" s="77"/>
      <c r="G28" s="77"/>
      <c r="H28" s="77"/>
      <c r="I28" s="77"/>
      <c r="J28" s="7"/>
      <c r="K28" s="78"/>
      <c r="L28" s="78"/>
      <c r="M28" s="78"/>
      <c r="N28" s="78"/>
      <c r="O28" s="78"/>
      <c r="P28" s="78"/>
      <c r="Q28" s="12">
        <v>1973461.66</v>
      </c>
      <c r="R28" s="25"/>
      <c r="S28" s="38"/>
      <c r="T28" s="40">
        <f t="shared" si="1"/>
        <v>0</v>
      </c>
      <c r="U28" s="33"/>
      <c r="V28" s="45">
        <f t="shared" si="0"/>
        <v>0</v>
      </c>
      <c r="W28" s="20"/>
    </row>
    <row r="29" spans="1:23" ht="10.9" customHeight="1" x14ac:dyDescent="0.25">
      <c r="A29" s="73" t="s">
        <v>52</v>
      </c>
      <c r="B29" s="73"/>
      <c r="C29" s="62" t="s">
        <v>53</v>
      </c>
      <c r="D29" s="62"/>
      <c r="E29" s="62"/>
      <c r="F29" s="62"/>
      <c r="G29" s="62"/>
      <c r="H29" s="62"/>
      <c r="I29" s="62"/>
      <c r="J29" s="6" t="s">
        <v>54</v>
      </c>
      <c r="K29" s="61">
        <v>1.1499999999999999</v>
      </c>
      <c r="L29" s="61"/>
      <c r="M29" s="61">
        <v>15945.75</v>
      </c>
      <c r="N29" s="61"/>
      <c r="O29" s="61">
        <v>18337.61</v>
      </c>
      <c r="P29" s="61"/>
      <c r="Q29" s="11"/>
      <c r="R29" s="24"/>
      <c r="S29" s="38">
        <v>1.1000000000000001</v>
      </c>
      <c r="T29" s="40">
        <f t="shared" si="1"/>
        <v>17540.330000000002</v>
      </c>
      <c r="U29" s="33"/>
      <c r="V29" s="45">
        <f t="shared" si="0"/>
        <v>-797.27999999999884</v>
      </c>
      <c r="W29" s="20"/>
    </row>
    <row r="30" spans="1:23" ht="10.9" customHeight="1" x14ac:dyDescent="0.25">
      <c r="A30" s="73" t="s">
        <v>55</v>
      </c>
      <c r="B30" s="73"/>
      <c r="C30" s="62" t="s">
        <v>56</v>
      </c>
      <c r="D30" s="62"/>
      <c r="E30" s="62"/>
      <c r="F30" s="62"/>
      <c r="G30" s="62"/>
      <c r="H30" s="62"/>
      <c r="I30" s="62"/>
      <c r="J30" s="6" t="s">
        <v>39</v>
      </c>
      <c r="K30" s="61">
        <v>19810.14</v>
      </c>
      <c r="L30" s="61"/>
      <c r="M30" s="61">
        <v>4.8</v>
      </c>
      <c r="N30" s="61"/>
      <c r="O30" s="61">
        <v>95088.67</v>
      </c>
      <c r="P30" s="61"/>
      <c r="Q30" s="11"/>
      <c r="R30" s="24"/>
      <c r="S30" s="38">
        <v>19870.77</v>
      </c>
      <c r="T30" s="40">
        <f t="shared" si="1"/>
        <v>95379.7</v>
      </c>
      <c r="U30" s="33"/>
      <c r="V30" s="45">
        <f t="shared" si="0"/>
        <v>291.02999999999884</v>
      </c>
      <c r="W30" s="20"/>
    </row>
    <row r="31" spans="1:23" ht="10.9" customHeight="1" x14ac:dyDescent="0.25">
      <c r="A31" s="73" t="s">
        <v>57</v>
      </c>
      <c r="B31" s="73"/>
      <c r="C31" s="62" t="s">
        <v>58</v>
      </c>
      <c r="D31" s="62"/>
      <c r="E31" s="62"/>
      <c r="F31" s="62"/>
      <c r="G31" s="62"/>
      <c r="H31" s="62"/>
      <c r="I31" s="62"/>
      <c r="J31" s="6" t="s">
        <v>39</v>
      </c>
      <c r="K31" s="61">
        <v>202.14</v>
      </c>
      <c r="L31" s="61"/>
      <c r="M31" s="61">
        <v>5.97</v>
      </c>
      <c r="N31" s="61"/>
      <c r="O31" s="61">
        <v>1206.78</v>
      </c>
      <c r="P31" s="61"/>
      <c r="Q31" s="11"/>
      <c r="R31" s="24"/>
      <c r="S31" s="38">
        <v>202.76</v>
      </c>
      <c r="T31" s="40">
        <f t="shared" si="1"/>
        <v>1210.48</v>
      </c>
      <c r="U31" s="33"/>
      <c r="V31" s="45">
        <f t="shared" si="0"/>
        <v>3.7000000000000455</v>
      </c>
      <c r="W31" s="20"/>
    </row>
    <row r="32" spans="1:23" ht="10.9" customHeight="1" x14ac:dyDescent="0.25">
      <c r="A32" s="73" t="s">
        <v>59</v>
      </c>
      <c r="B32" s="73"/>
      <c r="C32" s="62" t="s">
        <v>60</v>
      </c>
      <c r="D32" s="62"/>
      <c r="E32" s="62"/>
      <c r="F32" s="62"/>
      <c r="G32" s="62"/>
      <c r="H32" s="62"/>
      <c r="I32" s="62"/>
      <c r="J32" s="6" t="s">
        <v>39</v>
      </c>
      <c r="K32" s="61">
        <v>202.14</v>
      </c>
      <c r="L32" s="61"/>
      <c r="M32" s="61">
        <v>43.13</v>
      </c>
      <c r="N32" s="61"/>
      <c r="O32" s="61">
        <v>8718.2999999999993</v>
      </c>
      <c r="P32" s="61"/>
      <c r="Q32" s="11"/>
      <c r="R32" s="24"/>
      <c r="S32" s="38">
        <v>202.76</v>
      </c>
      <c r="T32" s="40">
        <f t="shared" si="1"/>
        <v>8745.0400000000009</v>
      </c>
      <c r="U32" s="33"/>
      <c r="V32" s="45">
        <f t="shared" si="0"/>
        <v>26.740000000001601</v>
      </c>
      <c r="W32" s="20"/>
    </row>
    <row r="33" spans="1:23" ht="10.9" customHeight="1" x14ac:dyDescent="0.25">
      <c r="A33" s="73" t="s">
        <v>61</v>
      </c>
      <c r="B33" s="73"/>
      <c r="C33" s="62" t="s">
        <v>62</v>
      </c>
      <c r="D33" s="62"/>
      <c r="E33" s="62"/>
      <c r="F33" s="62"/>
      <c r="G33" s="62"/>
      <c r="H33" s="62"/>
      <c r="I33" s="62"/>
      <c r="J33" s="6" t="s">
        <v>39</v>
      </c>
      <c r="K33" s="61">
        <v>15707.78</v>
      </c>
      <c r="L33" s="61"/>
      <c r="M33" s="61">
        <v>7.41</v>
      </c>
      <c r="N33" s="61"/>
      <c r="O33" s="61">
        <v>116394.65</v>
      </c>
      <c r="P33" s="61"/>
      <c r="Q33" s="11"/>
      <c r="R33" s="24"/>
      <c r="S33" s="38">
        <v>15715.59</v>
      </c>
      <c r="T33" s="40">
        <f t="shared" si="1"/>
        <v>116452.52</v>
      </c>
      <c r="U33" s="33"/>
      <c r="V33" s="45">
        <f t="shared" si="0"/>
        <v>57.870000000009895</v>
      </c>
      <c r="W33" s="20"/>
    </row>
    <row r="34" spans="1:23" ht="10.9" customHeight="1" x14ac:dyDescent="0.25">
      <c r="A34" s="73" t="s">
        <v>63</v>
      </c>
      <c r="B34" s="73"/>
      <c r="C34" s="62" t="s">
        <v>64</v>
      </c>
      <c r="D34" s="62"/>
      <c r="E34" s="62"/>
      <c r="F34" s="62"/>
      <c r="G34" s="62"/>
      <c r="H34" s="62"/>
      <c r="I34" s="62"/>
      <c r="J34" s="6" t="s">
        <v>39</v>
      </c>
      <c r="K34" s="61">
        <v>25540.01</v>
      </c>
      <c r="L34" s="61"/>
      <c r="M34" s="61">
        <v>33.840000000000003</v>
      </c>
      <c r="N34" s="61"/>
      <c r="O34" s="61">
        <v>864273.94</v>
      </c>
      <c r="P34" s="61"/>
      <c r="Q34" s="11"/>
      <c r="R34" s="24"/>
      <c r="S34" s="38">
        <v>22222.59</v>
      </c>
      <c r="T34" s="40">
        <f t="shared" si="1"/>
        <v>752012.45</v>
      </c>
      <c r="U34" s="33"/>
      <c r="V34" s="45">
        <f t="shared" si="0"/>
        <v>-112261.48999999999</v>
      </c>
      <c r="W34" s="20"/>
    </row>
    <row r="35" spans="1:23" ht="10.9" customHeight="1" x14ac:dyDescent="0.25">
      <c r="A35" s="73" t="s">
        <v>65</v>
      </c>
      <c r="B35" s="73"/>
      <c r="C35" s="62" t="s">
        <v>66</v>
      </c>
      <c r="D35" s="62"/>
      <c r="E35" s="62"/>
      <c r="F35" s="62"/>
      <c r="G35" s="62"/>
      <c r="H35" s="62"/>
      <c r="I35" s="62"/>
      <c r="J35" s="6" t="s">
        <v>39</v>
      </c>
      <c r="K35" s="61">
        <v>11429.55</v>
      </c>
      <c r="L35" s="61"/>
      <c r="M35" s="61">
        <v>21.06</v>
      </c>
      <c r="N35" s="61"/>
      <c r="O35" s="61">
        <v>240706.32</v>
      </c>
      <c r="P35" s="61"/>
      <c r="Q35" s="11"/>
      <c r="R35" s="24"/>
      <c r="S35" s="38">
        <v>11428.69</v>
      </c>
      <c r="T35" s="40">
        <f t="shared" si="1"/>
        <v>240688.21</v>
      </c>
      <c r="U35" s="33"/>
      <c r="V35" s="45">
        <f t="shared" si="0"/>
        <v>-18.110000000015134</v>
      </c>
      <c r="W35" s="20"/>
    </row>
    <row r="36" spans="1:23" ht="10.9" customHeight="1" x14ac:dyDescent="0.25">
      <c r="A36" s="73" t="s">
        <v>67</v>
      </c>
      <c r="B36" s="73"/>
      <c r="C36" s="62" t="s">
        <v>68</v>
      </c>
      <c r="D36" s="62"/>
      <c r="E36" s="62"/>
      <c r="F36" s="62"/>
      <c r="G36" s="62"/>
      <c r="H36" s="62"/>
      <c r="I36" s="62"/>
      <c r="J36" s="6" t="s">
        <v>39</v>
      </c>
      <c r="K36" s="61">
        <v>10665.55</v>
      </c>
      <c r="L36" s="61"/>
      <c r="M36" s="61">
        <v>21.54</v>
      </c>
      <c r="N36" s="61"/>
      <c r="O36" s="61">
        <v>229735.95</v>
      </c>
      <c r="P36" s="61"/>
      <c r="Q36" s="11"/>
      <c r="R36" s="24"/>
      <c r="S36" s="38">
        <v>10664.66</v>
      </c>
      <c r="T36" s="40">
        <f t="shared" si="1"/>
        <v>229716.78</v>
      </c>
      <c r="U36" s="33"/>
      <c r="V36" s="45">
        <f t="shared" si="0"/>
        <v>-19.170000000012806</v>
      </c>
      <c r="W36" s="20"/>
    </row>
    <row r="37" spans="1:23" ht="10.9" customHeight="1" x14ac:dyDescent="0.25">
      <c r="A37" s="73" t="s">
        <v>69</v>
      </c>
      <c r="B37" s="73"/>
      <c r="C37" s="62" t="s">
        <v>70</v>
      </c>
      <c r="D37" s="62"/>
      <c r="E37" s="62"/>
      <c r="F37" s="62"/>
      <c r="G37" s="62"/>
      <c r="H37" s="62"/>
      <c r="I37" s="62"/>
      <c r="J37" s="6" t="s">
        <v>39</v>
      </c>
      <c r="K37" s="61">
        <v>13698.21</v>
      </c>
      <c r="L37" s="61"/>
      <c r="M37" s="61">
        <v>5.52</v>
      </c>
      <c r="N37" s="61"/>
      <c r="O37" s="61">
        <v>75614.12</v>
      </c>
      <c r="P37" s="61"/>
      <c r="Q37" s="11"/>
      <c r="R37" s="24"/>
      <c r="S37" s="38">
        <v>13689.21</v>
      </c>
      <c r="T37" s="40">
        <f t="shared" si="1"/>
        <v>75564.44</v>
      </c>
      <c r="U37" s="33"/>
      <c r="V37" s="45">
        <f t="shared" si="0"/>
        <v>-49.679999999993015</v>
      </c>
      <c r="W37" s="20"/>
    </row>
    <row r="38" spans="1:23" ht="10.9" customHeight="1" x14ac:dyDescent="0.25">
      <c r="A38" s="73" t="s">
        <v>71</v>
      </c>
      <c r="B38" s="73"/>
      <c r="C38" s="62" t="s">
        <v>72</v>
      </c>
      <c r="D38" s="62"/>
      <c r="E38" s="62"/>
      <c r="F38" s="62"/>
      <c r="G38" s="62"/>
      <c r="H38" s="62"/>
      <c r="I38" s="62"/>
      <c r="J38" s="6" t="s">
        <v>73</v>
      </c>
      <c r="K38" s="61">
        <v>5680.75</v>
      </c>
      <c r="L38" s="61"/>
      <c r="M38" s="61">
        <v>4.2300000000000004</v>
      </c>
      <c r="N38" s="61"/>
      <c r="O38" s="61">
        <v>24029.57</v>
      </c>
      <c r="P38" s="61"/>
      <c r="Q38" s="11"/>
      <c r="R38" s="24"/>
      <c r="S38" s="38">
        <v>5468.4</v>
      </c>
      <c r="T38" s="40">
        <f t="shared" si="1"/>
        <v>23131.33</v>
      </c>
      <c r="U38" s="33"/>
      <c r="V38" s="45">
        <f t="shared" si="0"/>
        <v>-898.23999999999796</v>
      </c>
      <c r="W38" s="20"/>
    </row>
    <row r="39" spans="1:23" ht="10.9" customHeight="1" x14ac:dyDescent="0.25">
      <c r="A39" s="73" t="s">
        <v>74</v>
      </c>
      <c r="B39" s="73"/>
      <c r="C39" s="74" t="s">
        <v>75</v>
      </c>
      <c r="D39" s="74"/>
      <c r="E39" s="74"/>
      <c r="F39" s="74"/>
      <c r="G39" s="74"/>
      <c r="H39" s="74"/>
      <c r="I39" s="74"/>
      <c r="J39" s="6" t="s">
        <v>39</v>
      </c>
      <c r="K39" s="61">
        <v>588</v>
      </c>
      <c r="L39" s="61"/>
      <c r="M39" s="61">
        <v>125.35</v>
      </c>
      <c r="N39" s="61"/>
      <c r="O39" s="61">
        <v>73705.8</v>
      </c>
      <c r="P39" s="61"/>
      <c r="Q39" s="11"/>
      <c r="R39" s="24"/>
      <c r="S39" s="38"/>
      <c r="T39" s="40">
        <f t="shared" si="1"/>
        <v>0</v>
      </c>
      <c r="U39" s="33"/>
      <c r="V39" s="45">
        <f t="shared" si="0"/>
        <v>-73705.8</v>
      </c>
      <c r="W39" s="20"/>
    </row>
    <row r="40" spans="1:23" ht="10.9" customHeight="1" x14ac:dyDescent="0.25">
      <c r="A40" s="73" t="s">
        <v>76</v>
      </c>
      <c r="B40" s="73"/>
      <c r="C40" s="62" t="s">
        <v>170</v>
      </c>
      <c r="D40" s="62"/>
      <c r="E40" s="62"/>
      <c r="F40" s="62"/>
      <c r="G40" s="62"/>
      <c r="H40" s="62"/>
      <c r="I40" s="62"/>
      <c r="J40" s="6" t="s">
        <v>73</v>
      </c>
      <c r="K40" s="61">
        <v>13565.82</v>
      </c>
      <c r="L40" s="61"/>
      <c r="M40" s="61">
        <v>6.9</v>
      </c>
      <c r="N40" s="61"/>
      <c r="O40" s="61">
        <v>93604.160000000003</v>
      </c>
      <c r="P40" s="61"/>
      <c r="Q40" s="11"/>
      <c r="R40" s="24"/>
      <c r="S40" s="38">
        <v>13672</v>
      </c>
      <c r="T40" s="40">
        <f t="shared" si="1"/>
        <v>94336.8</v>
      </c>
      <c r="U40" s="33"/>
      <c r="V40" s="45">
        <f t="shared" si="0"/>
        <v>732.63999999999942</v>
      </c>
      <c r="W40" s="20"/>
    </row>
    <row r="41" spans="1:23" ht="10.9" customHeight="1" x14ac:dyDescent="0.25">
      <c r="A41" s="73" t="s">
        <v>77</v>
      </c>
      <c r="B41" s="73"/>
      <c r="C41" s="62" t="s">
        <v>78</v>
      </c>
      <c r="D41" s="62"/>
      <c r="E41" s="62"/>
      <c r="F41" s="62"/>
      <c r="G41" s="62"/>
      <c r="H41" s="62"/>
      <c r="I41" s="62"/>
      <c r="J41" s="6" t="s">
        <v>39</v>
      </c>
      <c r="K41" s="61">
        <v>28478.65</v>
      </c>
      <c r="L41" s="61"/>
      <c r="M41" s="61">
        <v>3.09</v>
      </c>
      <c r="N41" s="61"/>
      <c r="O41" s="61">
        <v>87999.03</v>
      </c>
      <c r="P41" s="61"/>
      <c r="Q41" s="11"/>
      <c r="R41" s="24"/>
      <c r="S41" s="38">
        <v>26635.49</v>
      </c>
      <c r="T41" s="40">
        <f t="shared" si="1"/>
        <v>82303.66</v>
      </c>
      <c r="U41" s="33"/>
      <c r="V41" s="45">
        <f t="shared" si="0"/>
        <v>-5695.3699999999953</v>
      </c>
      <c r="W41" s="20"/>
    </row>
    <row r="42" spans="1:23" ht="10.9" customHeight="1" x14ac:dyDescent="0.25">
      <c r="A42" s="73" t="s">
        <v>79</v>
      </c>
      <c r="B42" s="73"/>
      <c r="C42" s="62" t="s">
        <v>80</v>
      </c>
      <c r="D42" s="62"/>
      <c r="E42" s="62"/>
      <c r="F42" s="62"/>
      <c r="G42" s="62"/>
      <c r="H42" s="62"/>
      <c r="I42" s="62"/>
      <c r="J42" s="6" t="s">
        <v>39</v>
      </c>
      <c r="K42" s="61">
        <v>1071.7</v>
      </c>
      <c r="L42" s="61"/>
      <c r="M42" s="61">
        <v>21.2</v>
      </c>
      <c r="N42" s="61"/>
      <c r="O42" s="61">
        <v>22720.04</v>
      </c>
      <c r="P42" s="61"/>
      <c r="Q42" s="11"/>
      <c r="R42" s="24"/>
      <c r="S42" s="38">
        <v>1074.24</v>
      </c>
      <c r="T42" s="40">
        <f t="shared" si="1"/>
        <v>22773.89</v>
      </c>
      <c r="U42" s="33"/>
      <c r="V42" s="45">
        <f t="shared" si="0"/>
        <v>53.849999999998545</v>
      </c>
      <c r="W42" s="20"/>
    </row>
    <row r="43" spans="1:23" ht="10.9" customHeight="1" x14ac:dyDescent="0.25">
      <c r="A43" s="73" t="s">
        <v>81</v>
      </c>
      <c r="B43" s="73"/>
      <c r="C43" s="62" t="s">
        <v>82</v>
      </c>
      <c r="D43" s="62"/>
      <c r="E43" s="62"/>
      <c r="F43" s="62"/>
      <c r="G43" s="62"/>
      <c r="H43" s="62"/>
      <c r="I43" s="62"/>
      <c r="J43" s="6" t="s">
        <v>39</v>
      </c>
      <c r="K43" s="61">
        <v>3026.46</v>
      </c>
      <c r="L43" s="61"/>
      <c r="M43" s="61">
        <v>5.43</v>
      </c>
      <c r="N43" s="61"/>
      <c r="O43" s="61">
        <v>16433.68</v>
      </c>
      <c r="P43" s="61"/>
      <c r="Q43" s="11"/>
      <c r="R43" s="24"/>
      <c r="S43" s="38">
        <v>3026.2</v>
      </c>
      <c r="T43" s="40">
        <f t="shared" si="1"/>
        <v>16432.27</v>
      </c>
      <c r="U43" s="33"/>
      <c r="V43" s="45">
        <f t="shared" si="0"/>
        <v>-1.4099999999998545</v>
      </c>
      <c r="W43" s="20"/>
    </row>
    <row r="44" spans="1:23" ht="10.9" customHeight="1" x14ac:dyDescent="0.25">
      <c r="A44" s="73" t="s">
        <v>83</v>
      </c>
      <c r="B44" s="73"/>
      <c r="C44" s="62" t="s">
        <v>84</v>
      </c>
      <c r="D44" s="62"/>
      <c r="E44" s="62"/>
      <c r="F44" s="62"/>
      <c r="G44" s="62"/>
      <c r="H44" s="62"/>
      <c r="I44" s="62"/>
      <c r="J44" s="6" t="s">
        <v>73</v>
      </c>
      <c r="K44" s="61">
        <v>2375.2600000000002</v>
      </c>
      <c r="L44" s="61"/>
      <c r="M44" s="61">
        <v>2.06</v>
      </c>
      <c r="N44" s="61"/>
      <c r="O44" s="61">
        <v>4893.04</v>
      </c>
      <c r="P44" s="61"/>
      <c r="Q44" s="11"/>
      <c r="R44" s="24"/>
      <c r="S44" s="38">
        <v>232.55</v>
      </c>
      <c r="T44" s="40">
        <f t="shared" si="1"/>
        <v>479.05</v>
      </c>
      <c r="U44" s="33"/>
      <c r="V44" s="45">
        <f t="shared" si="0"/>
        <v>-4413.99</v>
      </c>
      <c r="W44" s="20"/>
    </row>
    <row r="45" spans="1:23" ht="10.9" customHeight="1" x14ac:dyDescent="0.25">
      <c r="A45" s="73" t="s">
        <v>85</v>
      </c>
      <c r="B45" s="73"/>
      <c r="C45" s="77" t="s">
        <v>86</v>
      </c>
      <c r="D45" s="77"/>
      <c r="E45" s="77"/>
      <c r="F45" s="77"/>
      <c r="G45" s="77"/>
      <c r="H45" s="77"/>
      <c r="I45" s="77"/>
      <c r="J45" s="7"/>
      <c r="K45" s="78"/>
      <c r="L45" s="78"/>
      <c r="M45" s="78"/>
      <c r="N45" s="78"/>
      <c r="O45" s="78"/>
      <c r="P45" s="78"/>
      <c r="Q45" s="12">
        <v>1751157.89</v>
      </c>
      <c r="R45" s="25"/>
      <c r="S45" s="38"/>
      <c r="T45" s="40">
        <f t="shared" si="1"/>
        <v>0</v>
      </c>
      <c r="U45" s="33"/>
      <c r="V45" s="45">
        <f t="shared" ref="V45:V76" si="2">+T45-O45</f>
        <v>0</v>
      </c>
      <c r="W45" s="20"/>
    </row>
    <row r="46" spans="1:23" ht="10.9" customHeight="1" x14ac:dyDescent="0.25">
      <c r="A46" s="73" t="s">
        <v>87</v>
      </c>
      <c r="B46" s="73"/>
      <c r="C46" s="62" t="s">
        <v>88</v>
      </c>
      <c r="D46" s="62"/>
      <c r="E46" s="62"/>
      <c r="F46" s="62"/>
      <c r="G46" s="62"/>
      <c r="H46" s="62"/>
      <c r="I46" s="62"/>
      <c r="J46" s="6" t="s">
        <v>89</v>
      </c>
      <c r="K46" s="61">
        <v>3590.19</v>
      </c>
      <c r="L46" s="61"/>
      <c r="M46" s="61">
        <v>11.02</v>
      </c>
      <c r="N46" s="61"/>
      <c r="O46" s="61">
        <v>39563.89</v>
      </c>
      <c r="P46" s="61"/>
      <c r="Q46" s="11"/>
      <c r="R46" s="24"/>
      <c r="S46" s="38">
        <v>5118.9799999999996</v>
      </c>
      <c r="T46" s="40">
        <f t="shared" si="1"/>
        <v>56411.16</v>
      </c>
      <c r="U46" s="33"/>
      <c r="V46" s="45">
        <f t="shared" si="2"/>
        <v>16847.270000000004</v>
      </c>
      <c r="W46" s="20"/>
    </row>
    <row r="47" spans="1:23" ht="10.9" customHeight="1" x14ac:dyDescent="0.25">
      <c r="A47" s="73" t="s">
        <v>90</v>
      </c>
      <c r="B47" s="73"/>
      <c r="C47" s="74" t="s">
        <v>91</v>
      </c>
      <c r="D47" s="74"/>
      <c r="E47" s="74"/>
      <c r="F47" s="74"/>
      <c r="G47" s="74"/>
      <c r="H47" s="74"/>
      <c r="I47" s="74"/>
      <c r="J47" s="6" t="s">
        <v>89</v>
      </c>
      <c r="K47" s="61">
        <v>460.91</v>
      </c>
      <c r="L47" s="61"/>
      <c r="M47" s="61">
        <v>11.02</v>
      </c>
      <c r="N47" s="61"/>
      <c r="O47" s="61">
        <v>5079.2299999999996</v>
      </c>
      <c r="P47" s="61"/>
      <c r="Q47" s="11"/>
      <c r="R47" s="24"/>
      <c r="S47" s="38"/>
      <c r="T47" s="40">
        <f t="shared" si="1"/>
        <v>0</v>
      </c>
      <c r="U47" s="33"/>
      <c r="V47" s="45">
        <f t="shared" si="2"/>
        <v>-5079.2299999999996</v>
      </c>
      <c r="W47" s="20"/>
    </row>
    <row r="48" spans="1:23" ht="10.9" customHeight="1" x14ac:dyDescent="0.25">
      <c r="A48" s="73" t="s">
        <v>92</v>
      </c>
      <c r="B48" s="73"/>
      <c r="C48" s="62" t="s">
        <v>93</v>
      </c>
      <c r="D48" s="62"/>
      <c r="E48" s="62"/>
      <c r="F48" s="62"/>
      <c r="G48" s="62"/>
      <c r="H48" s="62"/>
      <c r="I48" s="62"/>
      <c r="J48" s="6" t="s">
        <v>89</v>
      </c>
      <c r="K48" s="61">
        <v>943.09</v>
      </c>
      <c r="L48" s="61"/>
      <c r="M48" s="61">
        <v>11.02</v>
      </c>
      <c r="N48" s="61"/>
      <c r="O48" s="61">
        <v>10392.85</v>
      </c>
      <c r="P48" s="61"/>
      <c r="Q48" s="11"/>
      <c r="R48" s="24"/>
      <c r="S48" s="38">
        <v>1134.93</v>
      </c>
      <c r="T48" s="40">
        <f t="shared" si="1"/>
        <v>12506.93</v>
      </c>
      <c r="U48" s="33"/>
      <c r="V48" s="45">
        <f t="shared" si="2"/>
        <v>2114.08</v>
      </c>
      <c r="W48" s="20"/>
    </row>
    <row r="49" spans="1:23" ht="10.9" customHeight="1" x14ac:dyDescent="0.25">
      <c r="A49" s="73" t="s">
        <v>94</v>
      </c>
      <c r="B49" s="73"/>
      <c r="C49" s="62" t="s">
        <v>95</v>
      </c>
      <c r="D49" s="62"/>
      <c r="E49" s="62"/>
      <c r="F49" s="62"/>
      <c r="G49" s="62"/>
      <c r="H49" s="62"/>
      <c r="I49" s="62"/>
      <c r="J49" s="6" t="s">
        <v>89</v>
      </c>
      <c r="K49" s="61">
        <v>141.5</v>
      </c>
      <c r="L49" s="61"/>
      <c r="M49" s="61">
        <v>2.5</v>
      </c>
      <c r="N49" s="61"/>
      <c r="O49" s="61">
        <v>353.75</v>
      </c>
      <c r="P49" s="61"/>
      <c r="Q49" s="11"/>
      <c r="R49" s="24"/>
      <c r="S49" s="38">
        <v>1235.4000000000001</v>
      </c>
      <c r="T49" s="40">
        <f t="shared" si="1"/>
        <v>3088.5</v>
      </c>
      <c r="U49" s="33"/>
      <c r="V49" s="45">
        <f t="shared" si="2"/>
        <v>2734.75</v>
      </c>
      <c r="W49" s="20"/>
    </row>
    <row r="50" spans="1:23" ht="10.9" customHeight="1" x14ac:dyDescent="0.25">
      <c r="A50" s="73" t="s">
        <v>96</v>
      </c>
      <c r="B50" s="73"/>
      <c r="C50" s="74" t="s">
        <v>97</v>
      </c>
      <c r="D50" s="74"/>
      <c r="E50" s="74"/>
      <c r="F50" s="74"/>
      <c r="G50" s="74"/>
      <c r="H50" s="74"/>
      <c r="I50" s="74"/>
      <c r="J50" s="6" t="s">
        <v>89</v>
      </c>
      <c r="K50" s="61">
        <v>0</v>
      </c>
      <c r="L50" s="61"/>
      <c r="M50" s="61">
        <v>2.5</v>
      </c>
      <c r="N50" s="61"/>
      <c r="O50" s="61">
        <v>0</v>
      </c>
      <c r="P50" s="61"/>
      <c r="Q50" s="11"/>
      <c r="R50" s="24"/>
      <c r="S50" s="38"/>
      <c r="T50" s="40">
        <f t="shared" si="1"/>
        <v>0</v>
      </c>
      <c r="U50" s="33"/>
      <c r="V50" s="45">
        <f t="shared" si="2"/>
        <v>0</v>
      </c>
      <c r="W50" s="20"/>
    </row>
    <row r="51" spans="1:23" ht="10.9" customHeight="1" x14ac:dyDescent="0.25">
      <c r="A51" s="73" t="s">
        <v>98</v>
      </c>
      <c r="B51" s="73"/>
      <c r="C51" s="62" t="s">
        <v>99</v>
      </c>
      <c r="D51" s="62"/>
      <c r="E51" s="62"/>
      <c r="F51" s="62"/>
      <c r="G51" s="62"/>
      <c r="H51" s="62"/>
      <c r="I51" s="62"/>
      <c r="J51" s="6" t="s">
        <v>89</v>
      </c>
      <c r="K51" s="61">
        <v>4529.83</v>
      </c>
      <c r="L51" s="61"/>
      <c r="M51" s="61">
        <v>2.5</v>
      </c>
      <c r="N51" s="61"/>
      <c r="O51" s="61">
        <v>11324.58</v>
      </c>
      <c r="P51" s="61"/>
      <c r="Q51" s="11"/>
      <c r="R51" s="24"/>
      <c r="S51" s="38">
        <v>5963.43</v>
      </c>
      <c r="T51" s="40">
        <f t="shared" si="1"/>
        <v>14908.58</v>
      </c>
      <c r="U51" s="33"/>
      <c r="V51" s="45">
        <f t="shared" si="2"/>
        <v>3584</v>
      </c>
      <c r="W51" s="20"/>
    </row>
    <row r="52" spans="1:23" ht="10.9" customHeight="1" x14ac:dyDescent="0.25">
      <c r="A52" s="73" t="s">
        <v>100</v>
      </c>
      <c r="B52" s="73"/>
      <c r="C52" s="62" t="s">
        <v>101</v>
      </c>
      <c r="D52" s="62"/>
      <c r="E52" s="62"/>
      <c r="F52" s="62"/>
      <c r="G52" s="62"/>
      <c r="H52" s="62"/>
      <c r="I52" s="62"/>
      <c r="J52" s="6" t="s">
        <v>89</v>
      </c>
      <c r="K52" s="61">
        <v>25061.21</v>
      </c>
      <c r="L52" s="61"/>
      <c r="M52" s="61">
        <v>11.02</v>
      </c>
      <c r="N52" s="61"/>
      <c r="O52" s="61">
        <v>276174.53000000003</v>
      </c>
      <c r="P52" s="61"/>
      <c r="Q52" s="11"/>
      <c r="R52" s="24"/>
      <c r="S52" s="38">
        <v>23439.23</v>
      </c>
      <c r="T52" s="40">
        <f t="shared" si="1"/>
        <v>258300.31</v>
      </c>
      <c r="U52" s="33"/>
      <c r="V52" s="45">
        <f t="shared" si="2"/>
        <v>-17874.22000000003</v>
      </c>
      <c r="W52" s="20"/>
    </row>
    <row r="53" spans="1:23" ht="10.9" customHeight="1" x14ac:dyDescent="0.25">
      <c r="A53" s="73" t="s">
        <v>102</v>
      </c>
      <c r="B53" s="73"/>
      <c r="C53" s="62" t="s">
        <v>103</v>
      </c>
      <c r="D53" s="62"/>
      <c r="E53" s="62"/>
      <c r="F53" s="62"/>
      <c r="G53" s="62"/>
      <c r="H53" s="62"/>
      <c r="I53" s="62"/>
      <c r="J53" s="6" t="s">
        <v>89</v>
      </c>
      <c r="K53" s="61">
        <v>414862.18</v>
      </c>
      <c r="L53" s="61"/>
      <c r="M53" s="61">
        <v>2.5</v>
      </c>
      <c r="N53" s="61"/>
      <c r="O53" s="61">
        <v>1037155.45</v>
      </c>
      <c r="P53" s="61"/>
      <c r="Q53" s="11"/>
      <c r="R53" s="24"/>
      <c r="S53" s="38">
        <v>20498.45</v>
      </c>
      <c r="T53" s="40">
        <f t="shared" si="1"/>
        <v>51246.13</v>
      </c>
      <c r="U53" s="33"/>
      <c r="V53" s="45">
        <f t="shared" si="2"/>
        <v>-985909.32</v>
      </c>
      <c r="W53" s="20"/>
    </row>
    <row r="54" spans="1:23" ht="10.9" customHeight="1" x14ac:dyDescent="0.25">
      <c r="A54" s="73" t="s">
        <v>104</v>
      </c>
      <c r="B54" s="73"/>
      <c r="C54" s="62" t="s">
        <v>105</v>
      </c>
      <c r="D54" s="62"/>
      <c r="E54" s="62"/>
      <c r="F54" s="62"/>
      <c r="G54" s="62"/>
      <c r="H54" s="62"/>
      <c r="I54" s="62"/>
      <c r="J54" s="6" t="s">
        <v>89</v>
      </c>
      <c r="K54" s="61">
        <v>19443.689999999999</v>
      </c>
      <c r="L54" s="61"/>
      <c r="M54" s="61">
        <v>11.9</v>
      </c>
      <c r="N54" s="61"/>
      <c r="O54" s="61">
        <v>231379.91</v>
      </c>
      <c r="P54" s="61"/>
      <c r="Q54" s="11"/>
      <c r="R54" s="24"/>
      <c r="S54" s="38">
        <v>19903.28</v>
      </c>
      <c r="T54" s="40">
        <f t="shared" si="1"/>
        <v>236849.03</v>
      </c>
      <c r="U54" s="33"/>
      <c r="V54" s="45">
        <f t="shared" si="2"/>
        <v>5469.1199999999953</v>
      </c>
      <c r="W54" s="20"/>
    </row>
    <row r="55" spans="1:23" ht="10.9" customHeight="1" x14ac:dyDescent="0.25">
      <c r="A55" s="73" t="s">
        <v>106</v>
      </c>
      <c r="B55" s="73"/>
      <c r="C55" s="62" t="s">
        <v>107</v>
      </c>
      <c r="D55" s="62"/>
      <c r="E55" s="62"/>
      <c r="F55" s="62"/>
      <c r="G55" s="62"/>
      <c r="H55" s="62"/>
      <c r="I55" s="62"/>
      <c r="J55" s="6" t="s">
        <v>89</v>
      </c>
      <c r="K55" s="61">
        <v>51562.25</v>
      </c>
      <c r="L55" s="61"/>
      <c r="M55" s="61">
        <v>2.71</v>
      </c>
      <c r="N55" s="61"/>
      <c r="O55" s="61">
        <v>139733.70000000001</v>
      </c>
      <c r="P55" s="61"/>
      <c r="Q55" s="11"/>
      <c r="R55" s="24"/>
      <c r="S55" s="38">
        <v>41156.21</v>
      </c>
      <c r="T55" s="40">
        <f t="shared" si="1"/>
        <v>111533.33</v>
      </c>
      <c r="U55" s="33"/>
      <c r="V55" s="45">
        <f t="shared" si="2"/>
        <v>-28200.37000000001</v>
      </c>
      <c r="W55" s="20"/>
    </row>
    <row r="56" spans="1:23" ht="10.9" customHeight="1" x14ac:dyDescent="0.25">
      <c r="A56" s="73">
        <v>1.5</v>
      </c>
      <c r="B56" s="73"/>
      <c r="C56" s="75" t="s">
        <v>108</v>
      </c>
      <c r="D56" s="75"/>
      <c r="E56" s="75"/>
      <c r="F56" s="75"/>
      <c r="G56" s="75"/>
      <c r="H56" s="75"/>
      <c r="I56" s="75"/>
      <c r="J56" s="5"/>
      <c r="K56" s="76"/>
      <c r="L56" s="76"/>
      <c r="M56" s="76"/>
      <c r="N56" s="76"/>
      <c r="O56" s="76"/>
      <c r="P56" s="76"/>
      <c r="Q56" s="10">
        <v>288447.57</v>
      </c>
      <c r="R56" s="23"/>
      <c r="S56" s="38"/>
      <c r="T56" s="40">
        <f t="shared" si="1"/>
        <v>0</v>
      </c>
      <c r="U56" s="33"/>
      <c r="V56" s="45">
        <f t="shared" si="2"/>
        <v>0</v>
      </c>
      <c r="W56" s="20"/>
    </row>
    <row r="57" spans="1:23" ht="10.9" customHeight="1" x14ac:dyDescent="0.25">
      <c r="A57" s="73" t="s">
        <v>109</v>
      </c>
      <c r="B57" s="73"/>
      <c r="C57" s="62" t="s">
        <v>110</v>
      </c>
      <c r="D57" s="62"/>
      <c r="E57" s="62"/>
      <c r="F57" s="62"/>
      <c r="G57" s="62"/>
      <c r="H57" s="62"/>
      <c r="I57" s="62"/>
      <c r="J57" s="6" t="s">
        <v>39</v>
      </c>
      <c r="K57" s="61">
        <v>1587.12</v>
      </c>
      <c r="L57" s="61"/>
      <c r="M57" s="61">
        <v>7.73</v>
      </c>
      <c r="N57" s="61"/>
      <c r="O57" s="61">
        <v>12268.44</v>
      </c>
      <c r="P57" s="61"/>
      <c r="Q57" s="11"/>
      <c r="R57" s="24"/>
      <c r="S57" s="38">
        <v>1779.38</v>
      </c>
      <c r="T57" s="40">
        <f t="shared" si="1"/>
        <v>13754.61</v>
      </c>
      <c r="U57" s="33"/>
      <c r="V57" s="45">
        <f t="shared" si="2"/>
        <v>1486.17</v>
      </c>
      <c r="W57" s="20"/>
    </row>
    <row r="58" spans="1:23" ht="10.9" customHeight="1" x14ac:dyDescent="0.25">
      <c r="A58" s="73" t="s">
        <v>111</v>
      </c>
      <c r="B58" s="73"/>
      <c r="C58" s="62" t="s">
        <v>112</v>
      </c>
      <c r="D58" s="62"/>
      <c r="E58" s="62"/>
      <c r="F58" s="62"/>
      <c r="G58" s="62"/>
      <c r="H58" s="62"/>
      <c r="I58" s="62"/>
      <c r="J58" s="6" t="s">
        <v>39</v>
      </c>
      <c r="K58" s="61">
        <v>42.75</v>
      </c>
      <c r="L58" s="61"/>
      <c r="M58" s="61">
        <v>25.24</v>
      </c>
      <c r="N58" s="61"/>
      <c r="O58" s="61">
        <v>1079.01</v>
      </c>
      <c r="P58" s="61"/>
      <c r="Q58" s="11"/>
      <c r="R58" s="24"/>
      <c r="S58" s="38">
        <v>223.89</v>
      </c>
      <c r="T58" s="40">
        <f t="shared" si="1"/>
        <v>5650.98</v>
      </c>
      <c r="U58" s="33"/>
      <c r="V58" s="45">
        <f t="shared" si="2"/>
        <v>4571.9699999999993</v>
      </c>
      <c r="W58" s="20"/>
    </row>
    <row r="59" spans="1:23" ht="10.9" customHeight="1" x14ac:dyDescent="0.25">
      <c r="A59" s="15"/>
      <c r="B59" s="15"/>
      <c r="C59" s="63" t="s">
        <v>148</v>
      </c>
      <c r="D59" s="63"/>
      <c r="E59" s="63"/>
      <c r="F59" s="63"/>
      <c r="G59" s="63"/>
      <c r="H59" s="63"/>
      <c r="I59" s="63"/>
      <c r="J59" s="6" t="s">
        <v>39</v>
      </c>
      <c r="K59" s="16"/>
      <c r="L59" s="16"/>
      <c r="M59" s="16"/>
      <c r="N59" s="48">
        <v>21.54</v>
      </c>
      <c r="O59" s="16"/>
      <c r="P59" s="16"/>
      <c r="Q59" s="11"/>
      <c r="R59" s="24"/>
      <c r="S59" s="38">
        <v>71.319999999999993</v>
      </c>
      <c r="T59" s="40">
        <f>ROUND(+S59*N59,2)</f>
        <v>1536.23</v>
      </c>
      <c r="U59" s="33"/>
      <c r="V59" s="45">
        <f t="shared" si="2"/>
        <v>1536.23</v>
      </c>
      <c r="W59" s="20"/>
    </row>
    <row r="60" spans="1:23" ht="10.9" customHeight="1" x14ac:dyDescent="0.25">
      <c r="A60" s="15"/>
      <c r="B60" s="15"/>
      <c r="C60" s="62" t="s">
        <v>153</v>
      </c>
      <c r="D60" s="62"/>
      <c r="E60" s="62"/>
      <c r="F60" s="62"/>
      <c r="G60" s="62"/>
      <c r="H60" s="62"/>
      <c r="I60" s="62"/>
      <c r="J60" s="6" t="s">
        <v>39</v>
      </c>
      <c r="K60" s="16"/>
      <c r="L60" s="16"/>
      <c r="M60" s="16"/>
      <c r="N60" s="48">
        <v>540.66</v>
      </c>
      <c r="O60" s="16"/>
      <c r="P60" s="16"/>
      <c r="Q60" s="11"/>
      <c r="R60" s="24"/>
      <c r="S60" s="38">
        <v>100.5</v>
      </c>
      <c r="T60" s="40">
        <f t="shared" ref="T60:T64" si="3">ROUND(+S60*N60,2)</f>
        <v>54336.33</v>
      </c>
      <c r="U60" s="33"/>
      <c r="V60" s="45">
        <f t="shared" si="2"/>
        <v>54336.33</v>
      </c>
      <c r="W60" s="20"/>
    </row>
    <row r="61" spans="1:23" ht="10.9" customHeight="1" x14ac:dyDescent="0.25">
      <c r="A61" s="15"/>
      <c r="B61" s="15"/>
      <c r="C61" s="62" t="s">
        <v>172</v>
      </c>
      <c r="D61" s="62"/>
      <c r="E61" s="62"/>
      <c r="F61" s="62"/>
      <c r="G61" s="62"/>
      <c r="H61" s="62"/>
      <c r="I61" s="62"/>
      <c r="J61" s="6" t="s">
        <v>39</v>
      </c>
      <c r="K61" s="16"/>
      <c r="L61" s="16"/>
      <c r="M61" s="16"/>
      <c r="N61" s="48">
        <v>522.76</v>
      </c>
      <c r="O61" s="16"/>
      <c r="P61" s="16"/>
      <c r="Q61" s="11"/>
      <c r="R61" s="24"/>
      <c r="S61" s="38">
        <v>2.63</v>
      </c>
      <c r="T61" s="40">
        <f t="shared" si="3"/>
        <v>1374.86</v>
      </c>
      <c r="U61" s="33"/>
      <c r="V61" s="45">
        <f t="shared" si="2"/>
        <v>1374.86</v>
      </c>
      <c r="W61" s="20"/>
    </row>
    <row r="62" spans="1:23" ht="10.9" customHeight="1" x14ac:dyDescent="0.25">
      <c r="A62" s="15"/>
      <c r="B62" s="15"/>
      <c r="C62" s="62" t="s">
        <v>173</v>
      </c>
      <c r="D62" s="62"/>
      <c r="E62" s="62"/>
      <c r="F62" s="62"/>
      <c r="G62" s="62"/>
      <c r="H62" s="62"/>
      <c r="I62" s="62"/>
      <c r="J62" s="6" t="s">
        <v>39</v>
      </c>
      <c r="K62" s="16"/>
      <c r="L62" s="16"/>
      <c r="M62" s="16"/>
      <c r="N62" s="48">
        <v>436.07</v>
      </c>
      <c r="O62" s="16"/>
      <c r="P62" s="16"/>
      <c r="Q62" s="11"/>
      <c r="R62" s="24"/>
      <c r="S62" s="38">
        <v>64.400000000000006</v>
      </c>
      <c r="T62" s="40">
        <f t="shared" si="3"/>
        <v>28082.91</v>
      </c>
      <c r="U62" s="33"/>
      <c r="V62" s="45">
        <f t="shared" si="2"/>
        <v>28082.91</v>
      </c>
      <c r="W62" s="20"/>
    </row>
    <row r="63" spans="1:23" ht="10.9" customHeight="1" x14ac:dyDescent="0.25">
      <c r="A63" s="15"/>
      <c r="B63" s="15"/>
      <c r="C63" s="62" t="s">
        <v>174</v>
      </c>
      <c r="D63" s="62"/>
      <c r="E63" s="62"/>
      <c r="F63" s="62"/>
      <c r="G63" s="62"/>
      <c r="H63" s="62"/>
      <c r="I63" s="62"/>
      <c r="J63" s="6" t="s">
        <v>39</v>
      </c>
      <c r="K63" s="16"/>
      <c r="L63" s="16"/>
      <c r="M63" s="16"/>
      <c r="N63" s="48">
        <v>620</v>
      </c>
      <c r="O63" s="16"/>
      <c r="P63" s="16"/>
      <c r="Q63" s="11"/>
      <c r="R63" s="24"/>
      <c r="S63" s="38">
        <v>51.51</v>
      </c>
      <c r="T63" s="40">
        <f t="shared" si="3"/>
        <v>31936.2</v>
      </c>
      <c r="U63" s="33"/>
      <c r="V63" s="45">
        <f t="shared" si="2"/>
        <v>31936.2</v>
      </c>
      <c r="W63" s="20"/>
    </row>
    <row r="64" spans="1:23" ht="10.9" customHeight="1" x14ac:dyDescent="0.25">
      <c r="A64" s="15"/>
      <c r="B64" s="15"/>
      <c r="C64" s="62" t="s">
        <v>175</v>
      </c>
      <c r="D64" s="62"/>
      <c r="E64" s="62"/>
      <c r="F64" s="62"/>
      <c r="G64" s="62"/>
      <c r="H64" s="62"/>
      <c r="I64" s="62"/>
      <c r="J64" s="6" t="s">
        <v>39</v>
      </c>
      <c r="K64" s="16"/>
      <c r="L64" s="16"/>
      <c r="M64" s="16"/>
      <c r="N64" s="48">
        <v>714.22</v>
      </c>
      <c r="O64" s="16"/>
      <c r="P64" s="16"/>
      <c r="Q64" s="11"/>
      <c r="R64" s="24"/>
      <c r="S64" s="38">
        <v>65.52</v>
      </c>
      <c r="T64" s="40">
        <f t="shared" si="3"/>
        <v>46795.69</v>
      </c>
      <c r="U64" s="33"/>
      <c r="V64" s="45">
        <f t="shared" si="2"/>
        <v>46795.69</v>
      </c>
      <c r="W64" s="20"/>
    </row>
    <row r="65" spans="1:23" ht="10.9" customHeight="1" x14ac:dyDescent="0.25">
      <c r="A65" s="73" t="s">
        <v>113</v>
      </c>
      <c r="B65" s="73"/>
      <c r="C65" s="74" t="s">
        <v>78</v>
      </c>
      <c r="D65" s="74"/>
      <c r="E65" s="74"/>
      <c r="F65" s="74"/>
      <c r="G65" s="74"/>
      <c r="H65" s="74"/>
      <c r="I65" s="74"/>
      <c r="J65" s="6" t="s">
        <v>39</v>
      </c>
      <c r="K65" s="61">
        <v>1386.16</v>
      </c>
      <c r="L65" s="61"/>
      <c r="M65" s="61">
        <v>3.09</v>
      </c>
      <c r="N65" s="61"/>
      <c r="O65" s="61">
        <v>4283.2299999999996</v>
      </c>
      <c r="P65" s="61"/>
      <c r="Q65" s="11"/>
      <c r="R65" s="24"/>
      <c r="S65" s="38"/>
      <c r="T65" s="40">
        <f t="shared" si="1"/>
        <v>0</v>
      </c>
      <c r="U65" s="33"/>
      <c r="V65" s="45">
        <f t="shared" si="2"/>
        <v>-4283.2299999999996</v>
      </c>
      <c r="W65" s="20"/>
    </row>
    <row r="66" spans="1:23" ht="10.9" customHeight="1" x14ac:dyDescent="0.25">
      <c r="A66" s="73" t="s">
        <v>114</v>
      </c>
      <c r="B66" s="73"/>
      <c r="C66" s="74" t="s">
        <v>115</v>
      </c>
      <c r="D66" s="74"/>
      <c r="E66" s="74"/>
      <c r="F66" s="74"/>
      <c r="G66" s="74"/>
      <c r="H66" s="74"/>
      <c r="I66" s="74"/>
      <c r="J66" s="6" t="s">
        <v>39</v>
      </c>
      <c r="K66" s="61">
        <v>62.26</v>
      </c>
      <c r="L66" s="61"/>
      <c r="M66" s="61">
        <v>372.02</v>
      </c>
      <c r="N66" s="61"/>
      <c r="O66" s="61">
        <v>23161.97</v>
      </c>
      <c r="P66" s="61"/>
      <c r="Q66" s="11"/>
      <c r="R66" s="24"/>
      <c r="S66" s="38"/>
      <c r="T66" s="40">
        <f t="shared" si="1"/>
        <v>0</v>
      </c>
      <c r="U66" s="33"/>
      <c r="V66" s="45">
        <f t="shared" si="2"/>
        <v>-23161.97</v>
      </c>
      <c r="W66" s="20"/>
    </row>
    <row r="67" spans="1:23" ht="10.9" customHeight="1" x14ac:dyDescent="0.25">
      <c r="A67" s="73" t="s">
        <v>116</v>
      </c>
      <c r="B67" s="73"/>
      <c r="C67" s="74" t="s">
        <v>117</v>
      </c>
      <c r="D67" s="74"/>
      <c r="E67" s="74"/>
      <c r="F67" s="74"/>
      <c r="G67" s="74"/>
      <c r="H67" s="74"/>
      <c r="I67" s="74"/>
      <c r="J67" s="6" t="s">
        <v>39</v>
      </c>
      <c r="K67" s="61">
        <v>2.63</v>
      </c>
      <c r="L67" s="61"/>
      <c r="M67" s="61">
        <v>522.76</v>
      </c>
      <c r="N67" s="61"/>
      <c r="O67" s="61">
        <v>1374.86</v>
      </c>
      <c r="P67" s="61"/>
      <c r="Q67" s="11"/>
      <c r="R67" s="24"/>
      <c r="S67" s="38"/>
      <c r="T67" s="40">
        <f t="shared" si="1"/>
        <v>0</v>
      </c>
      <c r="U67" s="33"/>
      <c r="V67" s="45">
        <f t="shared" si="2"/>
        <v>-1374.86</v>
      </c>
      <c r="W67" s="20"/>
    </row>
    <row r="68" spans="1:23" ht="10.9" customHeight="1" x14ac:dyDescent="0.25">
      <c r="A68" s="73" t="s">
        <v>118</v>
      </c>
      <c r="B68" s="73"/>
      <c r="C68" s="74" t="s">
        <v>119</v>
      </c>
      <c r="D68" s="74"/>
      <c r="E68" s="74"/>
      <c r="F68" s="74"/>
      <c r="G68" s="74"/>
      <c r="H68" s="74"/>
      <c r="I68" s="74"/>
      <c r="J68" s="6" t="s">
        <v>39</v>
      </c>
      <c r="K68" s="61">
        <v>59.27</v>
      </c>
      <c r="L68" s="61"/>
      <c r="M68" s="61">
        <v>436.07</v>
      </c>
      <c r="N68" s="61"/>
      <c r="O68" s="61">
        <v>25845.87</v>
      </c>
      <c r="P68" s="61"/>
      <c r="Q68" s="11"/>
      <c r="R68" s="24"/>
      <c r="S68" s="38"/>
      <c r="T68" s="40">
        <f t="shared" si="1"/>
        <v>0</v>
      </c>
      <c r="U68" s="33"/>
      <c r="V68" s="45">
        <f t="shared" si="2"/>
        <v>-25845.87</v>
      </c>
      <c r="W68" s="20"/>
    </row>
    <row r="69" spans="1:23" ht="10.9" customHeight="1" x14ac:dyDescent="0.25">
      <c r="A69" s="73" t="s">
        <v>120</v>
      </c>
      <c r="B69" s="73"/>
      <c r="C69" s="74" t="s">
        <v>121</v>
      </c>
      <c r="D69" s="74"/>
      <c r="E69" s="74"/>
      <c r="F69" s="74"/>
      <c r="G69" s="74"/>
      <c r="H69" s="74"/>
      <c r="I69" s="74"/>
      <c r="J69" s="6" t="s">
        <v>39</v>
      </c>
      <c r="K69" s="61">
        <v>63.91</v>
      </c>
      <c r="L69" s="61"/>
      <c r="M69" s="61">
        <v>714.22</v>
      </c>
      <c r="N69" s="61"/>
      <c r="O69" s="61">
        <v>45645.8</v>
      </c>
      <c r="P69" s="61"/>
      <c r="Q69" s="11"/>
      <c r="R69" s="24"/>
      <c r="S69" s="38"/>
      <c r="T69" s="40">
        <f t="shared" si="1"/>
        <v>0</v>
      </c>
      <c r="U69" s="33"/>
      <c r="V69" s="45">
        <f t="shared" si="2"/>
        <v>-45645.8</v>
      </c>
      <c r="W69" s="20"/>
    </row>
    <row r="70" spans="1:23" ht="10.9" customHeight="1" x14ac:dyDescent="0.25">
      <c r="A70" s="73" t="s">
        <v>122</v>
      </c>
      <c r="B70" s="73"/>
      <c r="C70" s="62" t="s">
        <v>123</v>
      </c>
      <c r="D70" s="62"/>
      <c r="E70" s="62"/>
      <c r="F70" s="62"/>
      <c r="G70" s="62"/>
      <c r="H70" s="62"/>
      <c r="I70" s="62"/>
      <c r="J70" s="6" t="s">
        <v>124</v>
      </c>
      <c r="K70" s="61">
        <v>3085.5</v>
      </c>
      <c r="L70" s="61"/>
      <c r="M70" s="61">
        <v>8.83</v>
      </c>
      <c r="N70" s="61"/>
      <c r="O70" s="61">
        <v>27244.97</v>
      </c>
      <c r="P70" s="61"/>
      <c r="Q70" s="11"/>
      <c r="R70" s="24"/>
      <c r="S70" s="38">
        <v>4401.6000000000004</v>
      </c>
      <c r="T70" s="40">
        <f t="shared" si="1"/>
        <v>38866.129999999997</v>
      </c>
      <c r="U70" s="33"/>
      <c r="V70" s="45">
        <f t="shared" si="2"/>
        <v>11621.159999999996</v>
      </c>
      <c r="W70" s="20"/>
    </row>
    <row r="71" spans="1:23" ht="10.9" customHeight="1" x14ac:dyDescent="0.25">
      <c r="A71" s="73" t="s">
        <v>125</v>
      </c>
      <c r="B71" s="73"/>
      <c r="C71" s="62" t="s">
        <v>126</v>
      </c>
      <c r="D71" s="62"/>
      <c r="E71" s="62"/>
      <c r="F71" s="62"/>
      <c r="G71" s="62"/>
      <c r="H71" s="62"/>
      <c r="I71" s="62"/>
      <c r="J71" s="6" t="s">
        <v>73</v>
      </c>
      <c r="K71" s="61">
        <v>280.26</v>
      </c>
      <c r="L71" s="61"/>
      <c r="M71" s="61">
        <v>101.11</v>
      </c>
      <c r="N71" s="61"/>
      <c r="O71" s="61">
        <v>28337.09</v>
      </c>
      <c r="P71" s="61"/>
      <c r="Q71" s="11"/>
      <c r="R71" s="24"/>
      <c r="S71" s="38">
        <v>385.88</v>
      </c>
      <c r="T71" s="40">
        <f t="shared" si="1"/>
        <v>39016.33</v>
      </c>
      <c r="U71" s="33"/>
      <c r="V71" s="45">
        <f t="shared" si="2"/>
        <v>10679.240000000002</v>
      </c>
      <c r="W71" s="20"/>
    </row>
    <row r="72" spans="1:23" ht="10.9" customHeight="1" x14ac:dyDescent="0.25">
      <c r="A72" s="73" t="s">
        <v>127</v>
      </c>
      <c r="B72" s="73"/>
      <c r="C72" s="62" t="s">
        <v>128</v>
      </c>
      <c r="D72" s="62"/>
      <c r="E72" s="62"/>
      <c r="F72" s="62"/>
      <c r="G72" s="62"/>
      <c r="H72" s="62"/>
      <c r="I72" s="62"/>
      <c r="J72" s="6" t="s">
        <v>73</v>
      </c>
      <c r="K72" s="61">
        <v>22.22</v>
      </c>
      <c r="L72" s="61"/>
      <c r="M72" s="61">
        <v>133.4</v>
      </c>
      <c r="N72" s="61"/>
      <c r="O72" s="61">
        <v>2964.15</v>
      </c>
      <c r="P72" s="61"/>
      <c r="Q72" s="11"/>
      <c r="R72" s="24"/>
      <c r="S72" s="38">
        <v>13.94</v>
      </c>
      <c r="T72" s="40">
        <f t="shared" si="1"/>
        <v>1859.6</v>
      </c>
      <c r="U72" s="33"/>
      <c r="V72" s="45">
        <f t="shared" si="2"/>
        <v>-1104.5500000000002</v>
      </c>
      <c r="W72" s="20"/>
    </row>
    <row r="73" spans="1:23" ht="10.9" customHeight="1" x14ac:dyDescent="0.25">
      <c r="A73" s="73" t="s">
        <v>129</v>
      </c>
      <c r="B73" s="73"/>
      <c r="C73" s="62" t="s">
        <v>130</v>
      </c>
      <c r="D73" s="62"/>
      <c r="E73" s="62"/>
      <c r="F73" s="62"/>
      <c r="G73" s="62"/>
      <c r="H73" s="62"/>
      <c r="I73" s="62"/>
      <c r="J73" s="6" t="s">
        <v>131</v>
      </c>
      <c r="K73" s="61">
        <v>19.7</v>
      </c>
      <c r="L73" s="61"/>
      <c r="M73" s="61">
        <v>1117.18</v>
      </c>
      <c r="N73" s="61"/>
      <c r="O73" s="61">
        <v>22008.45</v>
      </c>
      <c r="P73" s="61"/>
      <c r="Q73" s="11"/>
      <c r="R73" s="24"/>
      <c r="S73" s="38">
        <v>19.350000000000001</v>
      </c>
      <c r="T73" s="40">
        <f t="shared" si="1"/>
        <v>21617.43</v>
      </c>
      <c r="U73" s="33"/>
      <c r="V73" s="45">
        <f t="shared" si="2"/>
        <v>-391.02000000000044</v>
      </c>
      <c r="W73" s="20"/>
    </row>
    <row r="74" spans="1:23" ht="10.9" customHeight="1" x14ac:dyDescent="0.25">
      <c r="A74" s="73" t="s">
        <v>132</v>
      </c>
      <c r="B74" s="73"/>
      <c r="C74" s="74" t="s">
        <v>133</v>
      </c>
      <c r="D74" s="74"/>
      <c r="E74" s="74"/>
      <c r="F74" s="74"/>
      <c r="G74" s="74"/>
      <c r="H74" s="74"/>
      <c r="I74" s="74"/>
      <c r="J74" s="6" t="s">
        <v>131</v>
      </c>
      <c r="K74" s="61">
        <v>8.1</v>
      </c>
      <c r="L74" s="61"/>
      <c r="M74" s="61">
        <v>1243.18</v>
      </c>
      <c r="N74" s="61"/>
      <c r="O74" s="61">
        <v>10069.76</v>
      </c>
      <c r="P74" s="61"/>
      <c r="Q74" s="11"/>
      <c r="R74" s="24"/>
      <c r="S74" s="38"/>
      <c r="T74" s="40">
        <f t="shared" si="1"/>
        <v>0</v>
      </c>
      <c r="U74" s="33"/>
      <c r="V74" s="45">
        <f t="shared" si="2"/>
        <v>-10069.76</v>
      </c>
      <c r="W74" s="20"/>
    </row>
    <row r="75" spans="1:23" ht="10.9" customHeight="1" x14ac:dyDescent="0.25">
      <c r="A75" s="73" t="s">
        <v>134</v>
      </c>
      <c r="B75" s="73"/>
      <c r="C75" s="62" t="s">
        <v>135</v>
      </c>
      <c r="D75" s="62"/>
      <c r="E75" s="62"/>
      <c r="F75" s="62"/>
      <c r="G75" s="62"/>
      <c r="H75" s="62"/>
      <c r="I75" s="62"/>
      <c r="J75" s="6" t="s">
        <v>131</v>
      </c>
      <c r="K75" s="61">
        <v>9.1999999999999993</v>
      </c>
      <c r="L75" s="61"/>
      <c r="M75" s="61">
        <v>1358.68</v>
      </c>
      <c r="N75" s="61"/>
      <c r="O75" s="61">
        <v>12499.86</v>
      </c>
      <c r="P75" s="61"/>
      <c r="Q75" s="11"/>
      <c r="R75" s="24"/>
      <c r="S75" s="38">
        <v>16.55</v>
      </c>
      <c r="T75" s="40">
        <f t="shared" si="1"/>
        <v>22486.15</v>
      </c>
      <c r="U75" s="33"/>
      <c r="V75" s="45">
        <f t="shared" si="2"/>
        <v>9986.2900000000009</v>
      </c>
      <c r="W75" s="20"/>
    </row>
    <row r="76" spans="1:23" ht="10.9" customHeight="1" x14ac:dyDescent="0.25">
      <c r="A76" s="15"/>
      <c r="B76" s="15"/>
      <c r="C76" s="62" t="s">
        <v>176</v>
      </c>
      <c r="D76" s="62"/>
      <c r="E76" s="62"/>
      <c r="F76" s="62"/>
      <c r="G76" s="62"/>
      <c r="H76" s="62"/>
      <c r="I76" s="62"/>
      <c r="J76" s="6" t="s">
        <v>131</v>
      </c>
      <c r="K76" s="16"/>
      <c r="L76" s="16"/>
      <c r="M76" s="59">
        <v>1500</v>
      </c>
      <c r="N76" s="59"/>
      <c r="O76" s="16"/>
      <c r="P76" s="16"/>
      <c r="Q76" s="11"/>
      <c r="R76" s="24"/>
      <c r="S76" s="38">
        <v>15.2</v>
      </c>
      <c r="T76" s="40">
        <f t="shared" si="1"/>
        <v>22800</v>
      </c>
      <c r="U76" s="33"/>
      <c r="V76" s="45">
        <f t="shared" si="2"/>
        <v>22800</v>
      </c>
      <c r="W76" s="20"/>
    </row>
    <row r="77" spans="1:23" ht="10.9" customHeight="1" x14ac:dyDescent="0.25">
      <c r="A77" s="15"/>
      <c r="B77" s="15"/>
      <c r="C77" s="62" t="s">
        <v>177</v>
      </c>
      <c r="D77" s="62"/>
      <c r="E77" s="62"/>
      <c r="F77" s="62"/>
      <c r="G77" s="62"/>
      <c r="H77" s="62"/>
      <c r="I77" s="62"/>
      <c r="J77" s="6" t="s">
        <v>22</v>
      </c>
      <c r="K77" s="16"/>
      <c r="L77" s="16"/>
      <c r="M77" s="59">
        <v>2500</v>
      </c>
      <c r="N77" s="59"/>
      <c r="O77" s="16"/>
      <c r="P77" s="16"/>
      <c r="Q77" s="11"/>
      <c r="R77" s="24"/>
      <c r="S77" s="38">
        <v>1</v>
      </c>
      <c r="T77" s="40">
        <f t="shared" si="1"/>
        <v>2500</v>
      </c>
      <c r="U77" s="33"/>
      <c r="V77" s="45">
        <f t="shared" ref="V77:V111" si="4">+T77-O77</f>
        <v>2500</v>
      </c>
      <c r="W77" s="20"/>
    </row>
    <row r="78" spans="1:23" ht="10.9" customHeight="1" x14ac:dyDescent="0.25">
      <c r="A78" s="15"/>
      <c r="B78" s="15"/>
      <c r="C78" s="62" t="s">
        <v>178</v>
      </c>
      <c r="D78" s="62"/>
      <c r="E78" s="62"/>
      <c r="F78" s="62"/>
      <c r="G78" s="62"/>
      <c r="H78" s="62"/>
      <c r="I78" s="62"/>
      <c r="J78" s="6" t="s">
        <v>22</v>
      </c>
      <c r="K78" s="16"/>
      <c r="L78" s="16"/>
      <c r="M78" s="59">
        <v>3000</v>
      </c>
      <c r="N78" s="59"/>
      <c r="O78" s="16"/>
      <c r="P78" s="16"/>
      <c r="Q78" s="11"/>
      <c r="R78" s="24"/>
      <c r="S78" s="38">
        <v>1</v>
      </c>
      <c r="T78" s="40">
        <f t="shared" ref="T78:T103" si="5">ROUND(+S78*M78,2)</f>
        <v>3000</v>
      </c>
      <c r="U78" s="33"/>
      <c r="V78" s="45">
        <f t="shared" si="4"/>
        <v>3000</v>
      </c>
      <c r="W78" s="20"/>
    </row>
    <row r="79" spans="1:23" ht="10.9" customHeight="1" x14ac:dyDescent="0.25">
      <c r="A79" s="15"/>
      <c r="B79" s="15"/>
      <c r="C79" s="62" t="s">
        <v>179</v>
      </c>
      <c r="D79" s="62"/>
      <c r="E79" s="62"/>
      <c r="F79" s="62"/>
      <c r="G79" s="62"/>
      <c r="H79" s="62"/>
      <c r="I79" s="62"/>
      <c r="J79" s="6" t="s">
        <v>22</v>
      </c>
      <c r="K79" s="16"/>
      <c r="L79" s="16"/>
      <c r="M79" s="59">
        <v>1500</v>
      </c>
      <c r="N79" s="59"/>
      <c r="O79" s="16"/>
      <c r="P79" s="16"/>
      <c r="Q79" s="11"/>
      <c r="R79" s="24"/>
      <c r="S79" s="38">
        <v>1</v>
      </c>
      <c r="T79" s="40">
        <f t="shared" si="5"/>
        <v>1500</v>
      </c>
      <c r="U79" s="33"/>
      <c r="V79" s="45">
        <f t="shared" si="4"/>
        <v>1500</v>
      </c>
      <c r="W79" s="20"/>
    </row>
    <row r="80" spans="1:23" ht="10.9" customHeight="1" x14ac:dyDescent="0.25">
      <c r="A80" s="15"/>
      <c r="B80" s="15"/>
      <c r="C80" s="62" t="s">
        <v>180</v>
      </c>
      <c r="D80" s="62"/>
      <c r="E80" s="62"/>
      <c r="F80" s="62"/>
      <c r="G80" s="62"/>
      <c r="H80" s="62"/>
      <c r="I80" s="62"/>
      <c r="J80" s="6" t="s">
        <v>22</v>
      </c>
      <c r="K80" s="16"/>
      <c r="L80" s="16"/>
      <c r="M80" s="59">
        <v>2500</v>
      </c>
      <c r="N80" s="59"/>
      <c r="O80" s="16"/>
      <c r="P80" s="16"/>
      <c r="Q80" s="11"/>
      <c r="R80" s="24"/>
      <c r="S80" s="38">
        <v>1</v>
      </c>
      <c r="T80" s="40">
        <f t="shared" si="5"/>
        <v>2500</v>
      </c>
      <c r="U80" s="33"/>
      <c r="V80" s="45">
        <f t="shared" si="4"/>
        <v>2500</v>
      </c>
      <c r="W80" s="20"/>
    </row>
    <row r="81" spans="1:23" ht="10.9" customHeight="1" x14ac:dyDescent="0.25">
      <c r="A81" s="15"/>
      <c r="B81" s="15"/>
      <c r="C81" s="62" t="s">
        <v>181</v>
      </c>
      <c r="D81" s="62"/>
      <c r="E81" s="62"/>
      <c r="F81" s="62"/>
      <c r="G81" s="62"/>
      <c r="H81" s="62"/>
      <c r="I81" s="62"/>
      <c r="J81" s="6" t="s">
        <v>22</v>
      </c>
      <c r="K81" s="16"/>
      <c r="L81" s="16"/>
      <c r="M81" s="59">
        <v>2500</v>
      </c>
      <c r="N81" s="59"/>
      <c r="O81" s="16"/>
      <c r="P81" s="16"/>
      <c r="Q81" s="11"/>
      <c r="R81" s="24"/>
      <c r="S81" s="38">
        <v>1</v>
      </c>
      <c r="T81" s="40">
        <f t="shared" si="5"/>
        <v>2500</v>
      </c>
      <c r="U81" s="33"/>
      <c r="V81" s="45">
        <f t="shared" si="4"/>
        <v>2500</v>
      </c>
      <c r="W81" s="20"/>
    </row>
    <row r="82" spans="1:23" ht="10.9" customHeight="1" x14ac:dyDescent="0.25">
      <c r="A82" s="15"/>
      <c r="B82" s="15"/>
      <c r="C82" s="62" t="s">
        <v>182</v>
      </c>
      <c r="D82" s="62"/>
      <c r="E82" s="62"/>
      <c r="F82" s="62"/>
      <c r="G82" s="62"/>
      <c r="H82" s="62"/>
      <c r="I82" s="62"/>
      <c r="J82" s="6" t="s">
        <v>131</v>
      </c>
      <c r="K82" s="16"/>
      <c r="L82" s="16"/>
      <c r="M82" s="59">
        <v>350</v>
      </c>
      <c r="N82" s="59"/>
      <c r="O82" s="16"/>
      <c r="P82" s="16"/>
      <c r="Q82" s="11"/>
      <c r="R82" s="24"/>
      <c r="S82" s="38">
        <v>4</v>
      </c>
      <c r="T82" s="40">
        <f t="shared" si="5"/>
        <v>1400</v>
      </c>
      <c r="U82" s="33"/>
      <c r="V82" s="45">
        <f t="shared" si="4"/>
        <v>1400</v>
      </c>
      <c r="W82" s="20"/>
    </row>
    <row r="83" spans="1:23" ht="10.9" customHeight="1" x14ac:dyDescent="0.25">
      <c r="A83" s="73" t="s">
        <v>136</v>
      </c>
      <c r="B83" s="73"/>
      <c r="C83" s="74" t="s">
        <v>137</v>
      </c>
      <c r="D83" s="74"/>
      <c r="E83" s="74"/>
      <c r="F83" s="74"/>
      <c r="G83" s="74"/>
      <c r="H83" s="74"/>
      <c r="I83" s="74"/>
      <c r="J83" s="6" t="s">
        <v>39</v>
      </c>
      <c r="K83" s="61">
        <v>81.2</v>
      </c>
      <c r="L83" s="61"/>
      <c r="M83" s="61">
        <v>540.66</v>
      </c>
      <c r="N83" s="61"/>
      <c r="O83" s="61">
        <v>43901.59</v>
      </c>
      <c r="P83" s="61"/>
      <c r="Q83" s="11"/>
      <c r="R83" s="24"/>
      <c r="S83" s="38"/>
      <c r="T83" s="40">
        <f t="shared" si="5"/>
        <v>0</v>
      </c>
      <c r="U83" s="33"/>
      <c r="V83" s="45">
        <f t="shared" si="4"/>
        <v>-43901.59</v>
      </c>
      <c r="W83" s="20"/>
    </row>
    <row r="84" spans="1:23" ht="10.9" customHeight="1" x14ac:dyDescent="0.25">
      <c r="A84" s="73" t="s">
        <v>138</v>
      </c>
      <c r="B84" s="73"/>
      <c r="C84" s="74" t="s">
        <v>139</v>
      </c>
      <c r="D84" s="74"/>
      <c r="E84" s="74"/>
      <c r="F84" s="74"/>
      <c r="G84" s="74"/>
      <c r="H84" s="74"/>
      <c r="I84" s="74"/>
      <c r="J84" s="6" t="s">
        <v>22</v>
      </c>
      <c r="K84" s="61">
        <v>3</v>
      </c>
      <c r="L84" s="61"/>
      <c r="M84" s="61">
        <v>8876.16</v>
      </c>
      <c r="N84" s="61"/>
      <c r="O84" s="61">
        <v>26628.48</v>
      </c>
      <c r="P84" s="61"/>
      <c r="Q84" s="11"/>
      <c r="R84" s="24"/>
      <c r="S84" s="38"/>
      <c r="T84" s="40">
        <f t="shared" si="5"/>
        <v>0</v>
      </c>
      <c r="U84" s="33"/>
      <c r="V84" s="45">
        <f t="shared" si="4"/>
        <v>-26628.48</v>
      </c>
      <c r="W84" s="20"/>
    </row>
    <row r="85" spans="1:23" ht="10.9" customHeight="1" x14ac:dyDescent="0.25">
      <c r="A85" s="73" t="s">
        <v>140</v>
      </c>
      <c r="B85" s="73"/>
      <c r="C85" s="62" t="s">
        <v>141</v>
      </c>
      <c r="D85" s="62"/>
      <c r="E85" s="62"/>
      <c r="F85" s="62"/>
      <c r="G85" s="62"/>
      <c r="H85" s="62"/>
      <c r="I85" s="62"/>
      <c r="J85" s="6" t="s">
        <v>131</v>
      </c>
      <c r="K85" s="61">
        <v>4</v>
      </c>
      <c r="L85" s="61"/>
      <c r="M85" s="61">
        <v>69.36</v>
      </c>
      <c r="N85" s="61"/>
      <c r="O85" s="61">
        <v>277.44</v>
      </c>
      <c r="P85" s="61"/>
      <c r="Q85" s="11"/>
      <c r="R85" s="24"/>
      <c r="S85" s="38">
        <v>15.71</v>
      </c>
      <c r="T85" s="40">
        <f t="shared" si="5"/>
        <v>1089.6500000000001</v>
      </c>
      <c r="U85" s="33"/>
      <c r="V85" s="45">
        <f t="shared" si="4"/>
        <v>812.21</v>
      </c>
      <c r="W85" s="20"/>
    </row>
    <row r="86" spans="1:23" ht="10.9" customHeight="1" x14ac:dyDescent="0.25">
      <c r="A86" s="73" t="s">
        <v>142</v>
      </c>
      <c r="B86" s="73"/>
      <c r="C86" s="62" t="s">
        <v>143</v>
      </c>
      <c r="D86" s="62"/>
      <c r="E86" s="62"/>
      <c r="F86" s="62"/>
      <c r="G86" s="62"/>
      <c r="H86" s="62"/>
      <c r="I86" s="62"/>
      <c r="J86" s="6" t="s">
        <v>131</v>
      </c>
      <c r="K86" s="61">
        <v>59.28</v>
      </c>
      <c r="L86" s="61"/>
      <c r="M86" s="61">
        <v>14.45</v>
      </c>
      <c r="N86" s="61"/>
      <c r="O86" s="61">
        <v>856.6</v>
      </c>
      <c r="P86" s="61"/>
      <c r="Q86" s="11"/>
      <c r="R86" s="24"/>
      <c r="S86" s="38">
        <v>14.82</v>
      </c>
      <c r="T86" s="40">
        <f t="shared" si="5"/>
        <v>214.15</v>
      </c>
      <c r="U86" s="33"/>
      <c r="V86" s="45">
        <f t="shared" si="4"/>
        <v>-642.45000000000005</v>
      </c>
      <c r="W86" s="20"/>
    </row>
    <row r="87" spans="1:23" ht="10.9" customHeight="1" x14ac:dyDescent="0.25">
      <c r="A87" s="73">
        <v>1.6</v>
      </c>
      <c r="B87" s="73"/>
      <c r="C87" s="75" t="s">
        <v>144</v>
      </c>
      <c r="D87" s="75"/>
      <c r="E87" s="75"/>
      <c r="F87" s="75"/>
      <c r="G87" s="75"/>
      <c r="H87" s="75"/>
      <c r="I87" s="75"/>
      <c r="J87" s="5"/>
      <c r="K87" s="76"/>
      <c r="L87" s="76"/>
      <c r="M87" s="76"/>
      <c r="N87" s="76"/>
      <c r="O87" s="76"/>
      <c r="P87" s="76"/>
      <c r="Q87" s="10">
        <v>208613.47</v>
      </c>
      <c r="R87" s="23"/>
      <c r="S87" s="38"/>
      <c r="T87" s="40">
        <f t="shared" si="5"/>
        <v>0</v>
      </c>
      <c r="U87" s="33"/>
      <c r="V87" s="45">
        <f t="shared" si="4"/>
        <v>0</v>
      </c>
      <c r="W87" s="20"/>
    </row>
    <row r="88" spans="1:23" ht="10.9" customHeight="1" x14ac:dyDescent="0.25">
      <c r="A88" s="73" t="s">
        <v>145</v>
      </c>
      <c r="B88" s="73"/>
      <c r="C88" s="62" t="s">
        <v>110</v>
      </c>
      <c r="D88" s="62"/>
      <c r="E88" s="62"/>
      <c r="F88" s="62"/>
      <c r="G88" s="62"/>
      <c r="H88" s="62"/>
      <c r="I88" s="62"/>
      <c r="J88" s="6" t="s">
        <v>39</v>
      </c>
      <c r="K88" s="61">
        <v>82.34</v>
      </c>
      <c r="L88" s="61"/>
      <c r="M88" s="61">
        <v>7.73</v>
      </c>
      <c r="N88" s="61"/>
      <c r="O88" s="61">
        <v>636.49</v>
      </c>
      <c r="P88" s="61"/>
      <c r="Q88" s="11"/>
      <c r="R88" s="24"/>
      <c r="S88" s="38">
        <v>79.31</v>
      </c>
      <c r="T88" s="40">
        <f t="shared" si="5"/>
        <v>613.07000000000005</v>
      </c>
      <c r="U88" s="33"/>
      <c r="V88" s="45">
        <f t="shared" si="4"/>
        <v>-23.419999999999959</v>
      </c>
      <c r="W88" s="20"/>
    </row>
    <row r="89" spans="1:23" ht="10.9" customHeight="1" x14ac:dyDescent="0.25">
      <c r="A89" s="73" t="s">
        <v>146</v>
      </c>
      <c r="B89" s="73"/>
      <c r="C89" s="62" t="s">
        <v>112</v>
      </c>
      <c r="D89" s="62"/>
      <c r="E89" s="62"/>
      <c r="F89" s="62"/>
      <c r="G89" s="62"/>
      <c r="H89" s="62"/>
      <c r="I89" s="62"/>
      <c r="J89" s="6" t="s">
        <v>39</v>
      </c>
      <c r="K89" s="61">
        <v>37.92</v>
      </c>
      <c r="L89" s="61"/>
      <c r="M89" s="61">
        <v>25.24</v>
      </c>
      <c r="N89" s="61"/>
      <c r="O89" s="61">
        <v>957.1</v>
      </c>
      <c r="P89" s="61"/>
      <c r="Q89" s="11"/>
      <c r="R89" s="24"/>
      <c r="S89" s="38">
        <v>1785.05</v>
      </c>
      <c r="T89" s="40">
        <f t="shared" si="5"/>
        <v>45054.66</v>
      </c>
      <c r="U89" s="33"/>
      <c r="V89" s="45">
        <f t="shared" si="4"/>
        <v>44097.560000000005</v>
      </c>
      <c r="W89" s="20"/>
    </row>
    <row r="90" spans="1:23" ht="10.9" customHeight="1" x14ac:dyDescent="0.25">
      <c r="A90" s="73" t="s">
        <v>147</v>
      </c>
      <c r="B90" s="73"/>
      <c r="C90" s="62" t="s">
        <v>148</v>
      </c>
      <c r="D90" s="62"/>
      <c r="E90" s="62"/>
      <c r="F90" s="62"/>
      <c r="G90" s="62"/>
      <c r="H90" s="62"/>
      <c r="I90" s="62"/>
      <c r="J90" s="6" t="s">
        <v>39</v>
      </c>
      <c r="K90" s="61">
        <v>938.3</v>
      </c>
      <c r="L90" s="61"/>
      <c r="M90" s="61">
        <v>21.54</v>
      </c>
      <c r="N90" s="61"/>
      <c r="O90" s="61">
        <v>20210.98</v>
      </c>
      <c r="P90" s="61"/>
      <c r="Q90" s="11"/>
      <c r="R90" s="24"/>
      <c r="S90" s="38">
        <v>938.3</v>
      </c>
      <c r="T90" s="40">
        <f t="shared" si="5"/>
        <v>20210.98</v>
      </c>
      <c r="U90" s="33"/>
      <c r="V90" s="45">
        <f t="shared" si="4"/>
        <v>0</v>
      </c>
      <c r="W90" s="20"/>
    </row>
    <row r="91" spans="1:23" ht="10.9" customHeight="1" x14ac:dyDescent="0.25">
      <c r="A91" s="73" t="s">
        <v>149</v>
      </c>
      <c r="B91" s="73"/>
      <c r="C91" s="74" t="s">
        <v>78</v>
      </c>
      <c r="D91" s="74"/>
      <c r="E91" s="74"/>
      <c r="F91" s="74"/>
      <c r="G91" s="74"/>
      <c r="H91" s="74"/>
      <c r="I91" s="74"/>
      <c r="J91" s="6" t="s">
        <v>39</v>
      </c>
      <c r="K91" s="61">
        <v>44.42</v>
      </c>
      <c r="L91" s="61"/>
      <c r="M91" s="61">
        <v>3.09</v>
      </c>
      <c r="N91" s="61"/>
      <c r="O91" s="61">
        <v>137.26</v>
      </c>
      <c r="P91" s="61"/>
      <c r="Q91" s="11"/>
      <c r="R91" s="24"/>
      <c r="S91" s="38"/>
      <c r="T91" s="40">
        <f t="shared" si="5"/>
        <v>0</v>
      </c>
      <c r="U91" s="33"/>
      <c r="V91" s="45">
        <f t="shared" si="4"/>
        <v>-137.26</v>
      </c>
      <c r="W91" s="20"/>
    </row>
    <row r="92" spans="1:23" ht="10.9" customHeight="1" x14ac:dyDescent="0.25">
      <c r="A92" s="73" t="s">
        <v>150</v>
      </c>
      <c r="B92" s="73"/>
      <c r="C92" s="62" t="s">
        <v>151</v>
      </c>
      <c r="D92" s="62"/>
      <c r="E92" s="62"/>
      <c r="F92" s="62"/>
      <c r="G92" s="62"/>
      <c r="H92" s="62"/>
      <c r="I92" s="62"/>
      <c r="J92" s="6" t="s">
        <v>39</v>
      </c>
      <c r="K92" s="61">
        <v>215.46</v>
      </c>
      <c r="L92" s="61"/>
      <c r="M92" s="61">
        <v>21.2</v>
      </c>
      <c r="N92" s="61"/>
      <c r="O92" s="61">
        <v>4567.75</v>
      </c>
      <c r="P92" s="61"/>
      <c r="Q92" s="11"/>
      <c r="R92" s="24"/>
      <c r="S92" s="38">
        <v>215.46</v>
      </c>
      <c r="T92" s="40">
        <f t="shared" si="5"/>
        <v>4567.75</v>
      </c>
      <c r="U92" s="33"/>
      <c r="V92" s="45">
        <f t="shared" si="4"/>
        <v>0</v>
      </c>
      <c r="W92" s="20"/>
    </row>
    <row r="93" spans="1:23" ht="10.9" customHeight="1" x14ac:dyDescent="0.25">
      <c r="A93" s="73" t="s">
        <v>152</v>
      </c>
      <c r="B93" s="73"/>
      <c r="C93" s="62" t="s">
        <v>153</v>
      </c>
      <c r="D93" s="62"/>
      <c r="E93" s="62"/>
      <c r="F93" s="62"/>
      <c r="G93" s="62"/>
      <c r="H93" s="62"/>
      <c r="I93" s="62"/>
      <c r="J93" s="6" t="s">
        <v>39</v>
      </c>
      <c r="K93" s="61">
        <v>240.88</v>
      </c>
      <c r="L93" s="61"/>
      <c r="M93" s="61">
        <v>540.66</v>
      </c>
      <c r="N93" s="61"/>
      <c r="O93" s="61">
        <v>130234.18</v>
      </c>
      <c r="P93" s="61"/>
      <c r="Q93" s="11"/>
      <c r="R93" s="24"/>
      <c r="S93" s="38">
        <v>58.01</v>
      </c>
      <c r="T93" s="40">
        <f t="shared" si="5"/>
        <v>31363.69</v>
      </c>
      <c r="U93" s="33"/>
      <c r="V93" s="45">
        <f t="shared" si="4"/>
        <v>-98870.489999999991</v>
      </c>
      <c r="W93" s="20"/>
    </row>
    <row r="94" spans="1:23" ht="10.9" customHeight="1" x14ac:dyDescent="0.25">
      <c r="A94" s="15"/>
      <c r="B94" s="15"/>
      <c r="C94" s="62" t="s">
        <v>184</v>
      </c>
      <c r="D94" s="62"/>
      <c r="E94" s="62"/>
      <c r="F94" s="62"/>
      <c r="G94" s="62"/>
      <c r="H94" s="62"/>
      <c r="I94" s="62"/>
      <c r="J94" s="6" t="s">
        <v>73</v>
      </c>
      <c r="K94" s="16"/>
      <c r="L94" s="16"/>
      <c r="M94" s="16"/>
      <c r="N94" s="48">
        <v>32</v>
      </c>
      <c r="O94" s="16"/>
      <c r="P94" s="16"/>
      <c r="Q94" s="11"/>
      <c r="R94" s="24"/>
      <c r="S94" s="38">
        <v>22.98</v>
      </c>
      <c r="T94" s="40">
        <f>ROUND(+S94*N94,2)</f>
        <v>735.36</v>
      </c>
      <c r="U94" s="33"/>
      <c r="V94" s="45">
        <f t="shared" si="4"/>
        <v>735.36</v>
      </c>
      <c r="W94" s="20"/>
    </row>
    <row r="95" spans="1:23" ht="10.9" customHeight="1" x14ac:dyDescent="0.25">
      <c r="A95" s="15"/>
      <c r="B95" s="15"/>
      <c r="C95" s="62" t="s">
        <v>183</v>
      </c>
      <c r="D95" s="62"/>
      <c r="E95" s="62"/>
      <c r="F95" s="62"/>
      <c r="G95" s="62"/>
      <c r="H95" s="62"/>
      <c r="I95" s="62"/>
      <c r="J95" s="6" t="s">
        <v>131</v>
      </c>
      <c r="K95" s="16"/>
      <c r="L95" s="16"/>
      <c r="M95" s="16"/>
      <c r="N95" s="48">
        <v>150</v>
      </c>
      <c r="O95" s="16"/>
      <c r="P95" s="16"/>
      <c r="Q95" s="11"/>
      <c r="R95" s="24"/>
      <c r="S95" s="38">
        <v>88</v>
      </c>
      <c r="T95" s="40">
        <f>ROUND(+S95*N95,2)</f>
        <v>13200</v>
      </c>
      <c r="U95" s="33"/>
      <c r="V95" s="45">
        <f t="shared" si="4"/>
        <v>13200</v>
      </c>
      <c r="W95" s="20"/>
    </row>
    <row r="96" spans="1:23" ht="10.9" customHeight="1" x14ac:dyDescent="0.25">
      <c r="A96" s="15"/>
      <c r="B96" s="15"/>
      <c r="C96" s="62" t="s">
        <v>185</v>
      </c>
      <c r="D96" s="62"/>
      <c r="E96" s="62"/>
      <c r="F96" s="62"/>
      <c r="G96" s="62"/>
      <c r="H96" s="62"/>
      <c r="I96" s="62"/>
      <c r="J96" s="6" t="s">
        <v>73</v>
      </c>
      <c r="K96" s="16"/>
      <c r="L96" s="16"/>
      <c r="M96" s="16"/>
      <c r="N96" s="48">
        <v>420</v>
      </c>
      <c r="O96" s="16"/>
      <c r="P96" s="16"/>
      <c r="Q96" s="11"/>
      <c r="R96" s="24"/>
      <c r="S96" s="38">
        <v>12</v>
      </c>
      <c r="T96" s="40">
        <f>ROUND(+S96*N96,2)</f>
        <v>5040</v>
      </c>
      <c r="U96" s="33"/>
      <c r="V96" s="45">
        <f t="shared" si="4"/>
        <v>5040</v>
      </c>
      <c r="W96" s="20"/>
    </row>
    <row r="97" spans="1:23" ht="10.9" customHeight="1" x14ac:dyDescent="0.25">
      <c r="A97" s="15"/>
      <c r="B97" s="15"/>
      <c r="C97" s="62" t="s">
        <v>186</v>
      </c>
      <c r="D97" s="62"/>
      <c r="E97" s="62"/>
      <c r="F97" s="62"/>
      <c r="G97" s="62"/>
      <c r="H97" s="62"/>
      <c r="I97" s="62"/>
      <c r="J97" s="6" t="s">
        <v>22</v>
      </c>
      <c r="K97" s="16"/>
      <c r="L97" s="16"/>
      <c r="M97" s="49"/>
      <c r="N97" s="48">
        <v>350</v>
      </c>
      <c r="O97" s="16"/>
      <c r="P97" s="16"/>
      <c r="Q97" s="11"/>
      <c r="R97" s="24"/>
      <c r="S97" s="38">
        <v>6</v>
      </c>
      <c r="T97" s="40">
        <f>ROUND(+S97*N97,2)</f>
        <v>2100</v>
      </c>
      <c r="U97" s="33"/>
      <c r="V97" s="45">
        <f t="shared" si="4"/>
        <v>2100</v>
      </c>
      <c r="W97" s="20"/>
    </row>
    <row r="98" spans="1:23" ht="10.9" customHeight="1" x14ac:dyDescent="0.25">
      <c r="A98" s="73" t="s">
        <v>154</v>
      </c>
      <c r="B98" s="73"/>
      <c r="C98" s="62" t="s">
        <v>119</v>
      </c>
      <c r="D98" s="62"/>
      <c r="E98" s="62"/>
      <c r="F98" s="62"/>
      <c r="G98" s="62"/>
      <c r="H98" s="62"/>
      <c r="I98" s="62"/>
      <c r="J98" s="6" t="s">
        <v>39</v>
      </c>
      <c r="K98" s="61">
        <v>51.46</v>
      </c>
      <c r="L98" s="61"/>
      <c r="M98" s="61">
        <v>436.07</v>
      </c>
      <c r="N98" s="61"/>
      <c r="O98" s="61">
        <v>22440.16</v>
      </c>
      <c r="P98" s="61"/>
      <c r="Q98" s="11"/>
      <c r="R98" s="24"/>
      <c r="S98" s="38">
        <v>53.6</v>
      </c>
      <c r="T98" s="40">
        <f t="shared" si="5"/>
        <v>23373.35</v>
      </c>
      <c r="U98" s="33"/>
      <c r="V98" s="45">
        <f t="shared" si="4"/>
        <v>933.18999999999869</v>
      </c>
      <c r="W98" s="20"/>
    </row>
    <row r="99" spans="1:23" ht="10.9" customHeight="1" x14ac:dyDescent="0.25">
      <c r="A99" s="73" t="s">
        <v>155</v>
      </c>
      <c r="B99" s="73"/>
      <c r="C99" s="62" t="s">
        <v>126</v>
      </c>
      <c r="D99" s="62"/>
      <c r="E99" s="62"/>
      <c r="F99" s="62"/>
      <c r="G99" s="62"/>
      <c r="H99" s="62"/>
      <c r="I99" s="62"/>
      <c r="J99" s="6" t="s">
        <v>73</v>
      </c>
      <c r="K99" s="61">
        <v>68.41</v>
      </c>
      <c r="L99" s="61"/>
      <c r="M99" s="61">
        <v>101.11</v>
      </c>
      <c r="N99" s="61"/>
      <c r="O99" s="61">
        <v>6916.94</v>
      </c>
      <c r="P99" s="61"/>
      <c r="Q99" s="11"/>
      <c r="R99" s="24"/>
      <c r="S99" s="38">
        <v>76.83</v>
      </c>
      <c r="T99" s="40">
        <f t="shared" si="5"/>
        <v>7768.28</v>
      </c>
      <c r="U99" s="33"/>
      <c r="V99" s="45">
        <f t="shared" si="4"/>
        <v>851.34000000000015</v>
      </c>
      <c r="W99" s="20"/>
    </row>
    <row r="100" spans="1:23" ht="10.9" customHeight="1" x14ac:dyDescent="0.25">
      <c r="A100" s="15"/>
      <c r="B100" s="15"/>
      <c r="C100" s="62" t="s">
        <v>187</v>
      </c>
      <c r="D100" s="62"/>
      <c r="E100" s="62"/>
      <c r="F100" s="62"/>
      <c r="G100" s="62"/>
      <c r="H100" s="62"/>
      <c r="I100" s="62"/>
      <c r="J100" s="6" t="s">
        <v>131</v>
      </c>
      <c r="K100" s="16"/>
      <c r="L100" s="16"/>
      <c r="M100" s="16"/>
      <c r="N100" s="48">
        <f>897.99/2</f>
        <v>448.995</v>
      </c>
      <c r="O100" s="16"/>
      <c r="P100" s="16"/>
      <c r="Q100" s="11"/>
      <c r="R100" s="24"/>
      <c r="S100" s="38">
        <v>149.22</v>
      </c>
      <c r="T100" s="40">
        <f>ROUND(+S100*N100,2)</f>
        <v>66999.03</v>
      </c>
      <c r="U100" s="33"/>
      <c r="V100" s="45">
        <f t="shared" si="4"/>
        <v>66999.03</v>
      </c>
      <c r="W100" s="20"/>
    </row>
    <row r="101" spans="1:23" ht="10.9" customHeight="1" x14ac:dyDescent="0.25">
      <c r="A101" s="15"/>
      <c r="B101" s="15"/>
      <c r="C101" s="62" t="s">
        <v>188</v>
      </c>
      <c r="D101" s="62"/>
      <c r="E101" s="62"/>
      <c r="F101" s="62"/>
      <c r="G101" s="62"/>
      <c r="H101" s="62"/>
      <c r="I101" s="62"/>
      <c r="J101" s="6" t="s">
        <v>131</v>
      </c>
      <c r="K101" s="16"/>
      <c r="L101" s="16"/>
      <c r="M101" s="16"/>
      <c r="N101" s="48">
        <v>89</v>
      </c>
      <c r="O101" s="16"/>
      <c r="P101" s="16"/>
      <c r="Q101" s="11"/>
      <c r="R101" s="24"/>
      <c r="S101" s="38">
        <v>8.1</v>
      </c>
      <c r="T101" s="40">
        <f>ROUND(+S101*N101,2)</f>
        <v>720.9</v>
      </c>
      <c r="U101" s="33"/>
      <c r="V101" s="45">
        <f t="shared" si="4"/>
        <v>720.9</v>
      </c>
      <c r="W101" s="20"/>
    </row>
    <row r="102" spans="1:23" ht="10.9" customHeight="1" x14ac:dyDescent="0.25">
      <c r="A102" s="73" t="s">
        <v>156</v>
      </c>
      <c r="B102" s="73"/>
      <c r="C102" s="74" t="s">
        <v>157</v>
      </c>
      <c r="D102" s="74"/>
      <c r="E102" s="74"/>
      <c r="F102" s="74"/>
      <c r="G102" s="74"/>
      <c r="H102" s="74"/>
      <c r="I102" s="74"/>
      <c r="J102" s="6" t="s">
        <v>131</v>
      </c>
      <c r="K102" s="61">
        <v>25.07</v>
      </c>
      <c r="L102" s="61"/>
      <c r="M102" s="61">
        <v>897.99</v>
      </c>
      <c r="N102" s="61"/>
      <c r="O102" s="61">
        <v>22512.61</v>
      </c>
      <c r="P102" s="61"/>
      <c r="Q102" s="11"/>
      <c r="R102" s="24"/>
      <c r="S102" s="38"/>
      <c r="T102" s="40">
        <f t="shared" si="5"/>
        <v>0</v>
      </c>
      <c r="U102" s="33"/>
      <c r="V102" s="45">
        <f t="shared" si="4"/>
        <v>-22512.61</v>
      </c>
      <c r="W102" s="20"/>
    </row>
    <row r="103" spans="1:23" ht="10.9" customHeight="1" x14ac:dyDescent="0.25">
      <c r="A103" s="73">
        <v>1.7</v>
      </c>
      <c r="B103" s="73"/>
      <c r="C103" s="75" t="s">
        <v>158</v>
      </c>
      <c r="D103" s="75"/>
      <c r="E103" s="75"/>
      <c r="F103" s="75"/>
      <c r="G103" s="75"/>
      <c r="H103" s="75"/>
      <c r="I103" s="75"/>
      <c r="J103" s="5"/>
      <c r="K103" s="76"/>
      <c r="L103" s="76"/>
      <c r="M103" s="76"/>
      <c r="N103" s="76"/>
      <c r="O103" s="76"/>
      <c r="P103" s="76"/>
      <c r="Q103" s="10">
        <v>270951.3</v>
      </c>
      <c r="R103" s="23"/>
      <c r="S103" s="38"/>
      <c r="T103" s="40">
        <f t="shared" si="5"/>
        <v>0</v>
      </c>
      <c r="U103" s="33"/>
      <c r="V103" s="45">
        <f t="shared" si="4"/>
        <v>0</v>
      </c>
      <c r="W103" s="20"/>
    </row>
    <row r="104" spans="1:23" ht="10.9" customHeight="1" x14ac:dyDescent="0.25">
      <c r="A104" s="15"/>
      <c r="B104" s="15"/>
      <c r="C104" s="60" t="s">
        <v>189</v>
      </c>
      <c r="D104" s="60"/>
      <c r="E104" s="60"/>
      <c r="F104" s="60"/>
      <c r="G104" s="60"/>
      <c r="H104" s="60"/>
      <c r="I104" s="60"/>
      <c r="J104" s="19" t="s">
        <v>25</v>
      </c>
      <c r="K104" s="17"/>
      <c r="L104" s="17"/>
      <c r="M104" s="17"/>
      <c r="N104" s="48">
        <v>18000</v>
      </c>
      <c r="O104" s="17"/>
      <c r="P104" s="17"/>
      <c r="Q104" s="10"/>
      <c r="R104" s="23"/>
      <c r="S104" s="38">
        <v>1</v>
      </c>
      <c r="T104" s="40">
        <f>ROUND(+S104*N104,2)</f>
        <v>18000</v>
      </c>
      <c r="U104" s="33"/>
      <c r="V104" s="45">
        <f t="shared" si="4"/>
        <v>18000</v>
      </c>
      <c r="W104" s="20"/>
    </row>
    <row r="105" spans="1:23" ht="10.9" customHeight="1" x14ac:dyDescent="0.25">
      <c r="A105" s="15"/>
      <c r="B105" s="15"/>
      <c r="C105" s="60" t="s">
        <v>190</v>
      </c>
      <c r="D105" s="60"/>
      <c r="E105" s="60"/>
      <c r="F105" s="60"/>
      <c r="G105" s="60"/>
      <c r="H105" s="60"/>
      <c r="I105" s="60"/>
      <c r="J105" s="19" t="s">
        <v>25</v>
      </c>
      <c r="K105" s="17"/>
      <c r="L105" s="17"/>
      <c r="M105" s="17"/>
      <c r="N105" s="48">
        <v>3500</v>
      </c>
      <c r="O105" s="17"/>
      <c r="P105" s="17"/>
      <c r="Q105" s="10"/>
      <c r="R105" s="23"/>
      <c r="S105" s="38">
        <v>1</v>
      </c>
      <c r="T105" s="40">
        <f t="shared" ref="T105:T110" si="6">ROUND(+S105*N105,2)</f>
        <v>3500</v>
      </c>
      <c r="U105" s="33"/>
      <c r="V105" s="45">
        <f t="shared" si="4"/>
        <v>3500</v>
      </c>
      <c r="W105" s="20"/>
    </row>
    <row r="106" spans="1:23" ht="10.9" customHeight="1" x14ac:dyDescent="0.25">
      <c r="A106" s="15"/>
      <c r="B106" s="15"/>
      <c r="C106" s="60" t="s">
        <v>191</v>
      </c>
      <c r="D106" s="60"/>
      <c r="E106" s="60"/>
      <c r="F106" s="60"/>
      <c r="G106" s="60"/>
      <c r="H106" s="60"/>
      <c r="I106" s="60"/>
      <c r="J106" s="19" t="s">
        <v>22</v>
      </c>
      <c r="K106" s="17"/>
      <c r="L106" s="17"/>
      <c r="M106" s="17"/>
      <c r="N106" s="48">
        <v>5000</v>
      </c>
      <c r="O106" s="17"/>
      <c r="P106" s="17"/>
      <c r="Q106" s="10"/>
      <c r="R106" s="23"/>
      <c r="S106" s="38">
        <v>6</v>
      </c>
      <c r="T106" s="40">
        <f t="shared" si="6"/>
        <v>30000</v>
      </c>
      <c r="U106" s="33"/>
      <c r="V106" s="45">
        <f t="shared" si="4"/>
        <v>30000</v>
      </c>
      <c r="W106" s="20"/>
    </row>
    <row r="107" spans="1:23" ht="10.9" customHeight="1" x14ac:dyDescent="0.25">
      <c r="A107" s="15"/>
      <c r="B107" s="15"/>
      <c r="C107" s="60" t="s">
        <v>192</v>
      </c>
      <c r="D107" s="60"/>
      <c r="E107" s="60"/>
      <c r="F107" s="60"/>
      <c r="G107" s="60"/>
      <c r="H107" s="60"/>
      <c r="I107" s="60"/>
      <c r="J107" s="19" t="s">
        <v>22</v>
      </c>
      <c r="K107" s="17"/>
      <c r="L107" s="17"/>
      <c r="M107" s="17"/>
      <c r="N107" s="48">
        <v>5000</v>
      </c>
      <c r="O107" s="17"/>
      <c r="P107" s="17"/>
      <c r="Q107" s="10"/>
      <c r="R107" s="23"/>
      <c r="S107" s="38">
        <v>4</v>
      </c>
      <c r="T107" s="40">
        <f t="shared" si="6"/>
        <v>20000</v>
      </c>
      <c r="U107" s="33"/>
      <c r="V107" s="45">
        <f t="shared" si="4"/>
        <v>20000</v>
      </c>
      <c r="W107" s="20"/>
    </row>
    <row r="108" spans="1:23" ht="10.9" customHeight="1" x14ac:dyDescent="0.25">
      <c r="A108" s="15"/>
      <c r="B108" s="15"/>
      <c r="C108" s="60" t="s">
        <v>193</v>
      </c>
      <c r="D108" s="60"/>
      <c r="E108" s="60"/>
      <c r="F108" s="60"/>
      <c r="G108" s="60"/>
      <c r="H108" s="60"/>
      <c r="I108" s="60"/>
      <c r="J108" s="19" t="s">
        <v>22</v>
      </c>
      <c r="K108" s="17"/>
      <c r="L108" s="17"/>
      <c r="M108" s="17"/>
      <c r="N108" s="48">
        <v>5000</v>
      </c>
      <c r="O108" s="17"/>
      <c r="P108" s="17"/>
      <c r="Q108" s="10"/>
      <c r="R108" s="23"/>
      <c r="S108" s="38">
        <v>6</v>
      </c>
      <c r="T108" s="40">
        <f t="shared" si="6"/>
        <v>30000</v>
      </c>
      <c r="U108" s="33"/>
      <c r="V108" s="45">
        <f t="shared" si="4"/>
        <v>30000</v>
      </c>
      <c r="W108" s="20"/>
    </row>
    <row r="109" spans="1:23" ht="10.9" customHeight="1" x14ac:dyDescent="0.25">
      <c r="A109" s="15"/>
      <c r="B109" s="15"/>
      <c r="C109" s="60" t="s">
        <v>194</v>
      </c>
      <c r="D109" s="60"/>
      <c r="E109" s="60"/>
      <c r="F109" s="60"/>
      <c r="G109" s="60"/>
      <c r="H109" s="60"/>
      <c r="I109" s="60"/>
      <c r="J109" s="19" t="s">
        <v>22</v>
      </c>
      <c r="K109" s="17"/>
      <c r="L109" s="17"/>
      <c r="M109" s="17"/>
      <c r="N109" s="48">
        <v>5000</v>
      </c>
      <c r="O109" s="17"/>
      <c r="P109" s="17"/>
      <c r="Q109" s="10"/>
      <c r="R109" s="23"/>
      <c r="S109" s="38">
        <v>1</v>
      </c>
      <c r="T109" s="40">
        <f t="shared" si="6"/>
        <v>5000</v>
      </c>
      <c r="U109" s="33"/>
      <c r="V109" s="45">
        <f t="shared" si="4"/>
        <v>5000</v>
      </c>
      <c r="W109" s="20"/>
    </row>
    <row r="110" spans="1:23" ht="10.9" customHeight="1" x14ac:dyDescent="0.25">
      <c r="A110" s="15"/>
      <c r="B110" s="15"/>
      <c r="C110" s="60" t="s">
        <v>195</v>
      </c>
      <c r="D110" s="60"/>
      <c r="E110" s="60"/>
      <c r="F110" s="60"/>
      <c r="G110" s="60"/>
      <c r="H110" s="60"/>
      <c r="I110" s="60"/>
      <c r="J110" s="19" t="s">
        <v>25</v>
      </c>
      <c r="K110" s="17"/>
      <c r="L110" s="17"/>
      <c r="M110" s="17"/>
      <c r="N110" s="48">
        <v>7000</v>
      </c>
      <c r="O110" s="17"/>
      <c r="P110" s="17"/>
      <c r="Q110" s="10"/>
      <c r="R110" s="23"/>
      <c r="S110" s="38">
        <v>1</v>
      </c>
      <c r="T110" s="40">
        <f t="shared" si="6"/>
        <v>7000</v>
      </c>
      <c r="U110" s="33"/>
      <c r="V110" s="45">
        <f t="shared" si="4"/>
        <v>7000</v>
      </c>
      <c r="W110" s="20"/>
    </row>
    <row r="111" spans="1:23" ht="10.9" customHeight="1" x14ac:dyDescent="0.25">
      <c r="A111" s="73" t="s">
        <v>159</v>
      </c>
      <c r="B111" s="73"/>
      <c r="C111" s="74" t="s">
        <v>160</v>
      </c>
      <c r="D111" s="74"/>
      <c r="E111" s="74"/>
      <c r="F111" s="74"/>
      <c r="G111" s="74"/>
      <c r="H111" s="74"/>
      <c r="I111" s="74"/>
      <c r="J111" s="6" t="s">
        <v>34</v>
      </c>
      <c r="K111" s="61">
        <v>5</v>
      </c>
      <c r="L111" s="61"/>
      <c r="M111" s="61">
        <v>54190.26</v>
      </c>
      <c r="N111" s="61"/>
      <c r="O111" s="61">
        <v>270951.3</v>
      </c>
      <c r="P111" s="61"/>
      <c r="Q111" s="11"/>
      <c r="R111" s="24"/>
      <c r="S111" s="41"/>
      <c r="T111" s="42"/>
      <c r="V111" s="46">
        <f t="shared" si="4"/>
        <v>-270951.3</v>
      </c>
      <c r="W111" s="20"/>
    </row>
    <row r="112" spans="1:23" ht="15" customHeight="1" x14ac:dyDescent="0.25"/>
    <row r="113" spans="1:22" ht="10.5" customHeight="1" x14ac:dyDescent="0.25">
      <c r="A113" s="64"/>
      <c r="B113" s="64"/>
      <c r="C113" s="64"/>
      <c r="D113" s="64"/>
      <c r="E113" s="64"/>
      <c r="F113" s="64"/>
      <c r="G113" s="64"/>
      <c r="H113" s="64"/>
      <c r="I113" s="71" t="s">
        <v>161</v>
      </c>
      <c r="J113" s="71"/>
      <c r="K113" s="71"/>
      <c r="L113" s="71"/>
      <c r="M113" s="71"/>
      <c r="N113" s="71"/>
      <c r="O113" s="71"/>
      <c r="P113" s="72">
        <v>6357108.3300000001</v>
      </c>
      <c r="Q113" s="72"/>
      <c r="R113" s="26"/>
      <c r="T113" s="47">
        <f>SUM(T13:T111)</f>
        <v>4987729.8100000052</v>
      </c>
      <c r="V113" s="47">
        <f>SUM(V13:V111)</f>
        <v>-1369378.5200000005</v>
      </c>
    </row>
    <row r="114" spans="1:22" ht="10.5" customHeight="1" x14ac:dyDescent="0.25">
      <c r="A114" s="64"/>
      <c r="B114" s="64"/>
      <c r="C114" s="64"/>
      <c r="D114" s="64"/>
      <c r="E114" s="64"/>
      <c r="F114" s="64"/>
      <c r="G114" s="64"/>
      <c r="H114" s="64"/>
      <c r="I114" s="68" t="s">
        <v>162</v>
      </c>
      <c r="J114" s="68"/>
      <c r="K114" s="68"/>
      <c r="L114" s="69" t="s">
        <v>163</v>
      </c>
      <c r="M114" s="69"/>
      <c r="N114" s="69"/>
      <c r="O114" s="69"/>
      <c r="P114" s="70">
        <v>3246175</v>
      </c>
      <c r="Q114" s="70"/>
      <c r="R114" s="27"/>
    </row>
    <row r="115" spans="1:22" ht="16.899999999999999" customHeight="1" x14ac:dyDescent="0.25">
      <c r="A115" s="64"/>
      <c r="B115" s="64"/>
      <c r="C115" s="64"/>
      <c r="D115" s="64"/>
      <c r="E115" s="64"/>
      <c r="F115" s="64"/>
      <c r="G115" s="64"/>
      <c r="H115" s="64"/>
      <c r="I115" s="68" t="s">
        <v>164</v>
      </c>
      <c r="J115" s="68"/>
      <c r="K115" s="68"/>
      <c r="L115" s="69" t="s">
        <v>165</v>
      </c>
      <c r="M115" s="69"/>
      <c r="N115" s="69"/>
      <c r="O115" s="69"/>
      <c r="P115" s="70">
        <v>635710.82999999996</v>
      </c>
      <c r="Q115" s="70"/>
      <c r="R115" s="27"/>
      <c r="T115" s="50">
        <f>+(T113-P113)/T113</f>
        <v>-0.2745494588047851</v>
      </c>
      <c r="V115" s="30"/>
    </row>
    <row r="116" spans="1:22" ht="10.5" customHeight="1" x14ac:dyDescent="0.25">
      <c r="A116" s="64"/>
      <c r="B116" s="64"/>
      <c r="C116" s="64"/>
      <c r="D116" s="64"/>
      <c r="E116" s="64"/>
      <c r="F116" s="64"/>
      <c r="G116" s="64"/>
      <c r="H116" s="64"/>
      <c r="I116" s="71" t="s">
        <v>16</v>
      </c>
      <c r="J116" s="71"/>
      <c r="K116" s="71"/>
      <c r="L116" s="71"/>
      <c r="M116" s="71"/>
      <c r="N116" s="71"/>
      <c r="O116" s="71"/>
      <c r="P116" s="72">
        <v>10238994.16</v>
      </c>
      <c r="Q116" s="72"/>
      <c r="R116" s="26"/>
    </row>
    <row r="117" spans="1:22" ht="10.5" customHeight="1" x14ac:dyDescent="0.25">
      <c r="A117" s="64"/>
      <c r="B117" s="64"/>
      <c r="C117" s="64"/>
      <c r="D117" s="64"/>
      <c r="E117" s="64"/>
      <c r="F117" s="64"/>
      <c r="G117" s="64"/>
      <c r="H117" s="64"/>
      <c r="I117" s="68" t="s">
        <v>166</v>
      </c>
      <c r="J117" s="68"/>
      <c r="K117" s="68"/>
      <c r="L117" s="69" t="s">
        <v>167</v>
      </c>
      <c r="M117" s="69"/>
      <c r="N117" s="69"/>
      <c r="O117" s="69"/>
      <c r="P117" s="70">
        <v>1843018.95</v>
      </c>
      <c r="Q117" s="70"/>
      <c r="R117" s="27"/>
      <c r="T117" s="55" t="s">
        <v>197</v>
      </c>
    </row>
    <row r="118" spans="1:22" ht="10.5" customHeight="1" x14ac:dyDescent="0.25">
      <c r="A118" s="64"/>
      <c r="B118" s="64"/>
      <c r="C118" s="64"/>
      <c r="D118" s="64"/>
      <c r="E118" s="64"/>
      <c r="F118" s="64"/>
      <c r="G118" s="64"/>
      <c r="H118" s="64"/>
      <c r="I118" s="65" t="s">
        <v>168</v>
      </c>
      <c r="J118" s="65"/>
      <c r="K118" s="65"/>
      <c r="L118" s="65"/>
      <c r="M118" s="65"/>
      <c r="N118" s="65"/>
      <c r="O118" s="65"/>
      <c r="P118" s="66">
        <v>12082013.109999999</v>
      </c>
      <c r="Q118" s="66"/>
      <c r="R118" s="28"/>
      <c r="T118" s="55"/>
    </row>
    <row r="119" spans="1:22" ht="6.75" customHeight="1" x14ac:dyDescent="0.25">
      <c r="A119" s="64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13"/>
      <c r="T119" s="55"/>
    </row>
    <row r="120" spans="1:22" ht="24" customHeight="1" x14ac:dyDescent="0.25">
      <c r="A120" s="67" t="s">
        <v>169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14"/>
    </row>
    <row r="121" spans="1:22" ht="16.149999999999999" customHeight="1" x14ac:dyDescent="0.25">
      <c r="A121" s="51"/>
      <c r="B121" s="51"/>
      <c r="C121" s="56" t="s">
        <v>198</v>
      </c>
      <c r="D121" s="56"/>
      <c r="E121" s="56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1"/>
    </row>
    <row r="122" spans="1:22" x14ac:dyDescent="0.25">
      <c r="E122" s="48"/>
      <c r="G122" s="29" t="s">
        <v>199</v>
      </c>
    </row>
    <row r="123" spans="1:22" x14ac:dyDescent="0.25">
      <c r="E123" s="52"/>
      <c r="G123" s="29" t="s">
        <v>201</v>
      </c>
    </row>
    <row r="124" spans="1:22" x14ac:dyDescent="0.25">
      <c r="E124" s="53"/>
      <c r="G124" s="29" t="s">
        <v>202</v>
      </c>
    </row>
  </sheetData>
  <autoFilter ref="C12:Q111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8" showButton="0"/>
    <filterColumn colId="10" showButton="0"/>
    <filterColumn colId="12" showButton="0"/>
  </autoFilter>
  <mergeCells count="451">
    <mergeCell ref="B1:G1"/>
    <mergeCell ref="A6:C6"/>
    <mergeCell ref="A4:C5"/>
    <mergeCell ref="D4:D5"/>
    <mergeCell ref="E4:Q5"/>
    <mergeCell ref="E6:Q6"/>
    <mergeCell ref="A7:C7"/>
    <mergeCell ref="E7:Q7"/>
    <mergeCell ref="A8:C8"/>
    <mergeCell ref="E8:F8"/>
    <mergeCell ref="B3:Q3"/>
    <mergeCell ref="A9:B9"/>
    <mergeCell ref="C9:I9"/>
    <mergeCell ref="K9:L9"/>
    <mergeCell ref="M9:N9"/>
    <mergeCell ref="O9:P9"/>
    <mergeCell ref="A11:B11"/>
    <mergeCell ref="C11:I11"/>
    <mergeCell ref="K11:L11"/>
    <mergeCell ref="M11:N11"/>
    <mergeCell ref="O11:P11"/>
    <mergeCell ref="A12:B12"/>
    <mergeCell ref="C12:I12"/>
    <mergeCell ref="K12:L12"/>
    <mergeCell ref="M12:N12"/>
    <mergeCell ref="O12:P12"/>
    <mergeCell ref="A13:B13"/>
    <mergeCell ref="C13:I13"/>
    <mergeCell ref="K13:L13"/>
    <mergeCell ref="M13:N13"/>
    <mergeCell ref="O13:P13"/>
    <mergeCell ref="A14:B14"/>
    <mergeCell ref="C14:I14"/>
    <mergeCell ref="K14:L14"/>
    <mergeCell ref="M14:N14"/>
    <mergeCell ref="O14:P14"/>
    <mergeCell ref="A15:B15"/>
    <mergeCell ref="C15:I15"/>
    <mergeCell ref="K15:L15"/>
    <mergeCell ref="M15:N15"/>
    <mergeCell ref="O15:P15"/>
    <mergeCell ref="A16:B16"/>
    <mergeCell ref="C16:I16"/>
    <mergeCell ref="K16:L16"/>
    <mergeCell ref="M16:N16"/>
    <mergeCell ref="O16:P16"/>
    <mergeCell ref="A17:B17"/>
    <mergeCell ref="C17:I17"/>
    <mergeCell ref="K17:L17"/>
    <mergeCell ref="M17:N17"/>
    <mergeCell ref="O17:P17"/>
    <mergeCell ref="A18:B18"/>
    <mergeCell ref="C18:I18"/>
    <mergeCell ref="K18:L18"/>
    <mergeCell ref="M18:N18"/>
    <mergeCell ref="O18:P18"/>
    <mergeCell ref="A19:B19"/>
    <mergeCell ref="C19:I19"/>
    <mergeCell ref="K19:L19"/>
    <mergeCell ref="M19:N19"/>
    <mergeCell ref="O19:P19"/>
    <mergeCell ref="A20:B20"/>
    <mergeCell ref="C20:I20"/>
    <mergeCell ref="K20:L20"/>
    <mergeCell ref="M20:N20"/>
    <mergeCell ref="O20:P20"/>
    <mergeCell ref="A21:B21"/>
    <mergeCell ref="C21:I21"/>
    <mergeCell ref="K21:L21"/>
    <mergeCell ref="M21:N21"/>
    <mergeCell ref="O21:P21"/>
    <mergeCell ref="A22:B22"/>
    <mergeCell ref="C22:I22"/>
    <mergeCell ref="K22:L22"/>
    <mergeCell ref="M22:N22"/>
    <mergeCell ref="O22:P22"/>
    <mergeCell ref="A23:B23"/>
    <mergeCell ref="C23:I23"/>
    <mergeCell ref="K23:L23"/>
    <mergeCell ref="M23:N23"/>
    <mergeCell ref="O23:P23"/>
    <mergeCell ref="A24:B24"/>
    <mergeCell ref="C24:I24"/>
    <mergeCell ref="K24:L24"/>
    <mergeCell ref="M24:N24"/>
    <mergeCell ref="O24:P24"/>
    <mergeCell ref="A25:B25"/>
    <mergeCell ref="C25:I25"/>
    <mergeCell ref="K25:L25"/>
    <mergeCell ref="M25:N25"/>
    <mergeCell ref="O25:P25"/>
    <mergeCell ref="A27:B27"/>
    <mergeCell ref="C27:I27"/>
    <mergeCell ref="K27:L27"/>
    <mergeCell ref="M27:N27"/>
    <mergeCell ref="O27:P27"/>
    <mergeCell ref="A28:B28"/>
    <mergeCell ref="C28:I28"/>
    <mergeCell ref="K28:L28"/>
    <mergeCell ref="M28:N28"/>
    <mergeCell ref="O28:P28"/>
    <mergeCell ref="A29:B29"/>
    <mergeCell ref="C29:I29"/>
    <mergeCell ref="K29:L29"/>
    <mergeCell ref="M29:N29"/>
    <mergeCell ref="O29:P29"/>
    <mergeCell ref="A30:B30"/>
    <mergeCell ref="C30:I30"/>
    <mergeCell ref="K30:L30"/>
    <mergeCell ref="M30:N30"/>
    <mergeCell ref="O30:P30"/>
    <mergeCell ref="A31:B31"/>
    <mergeCell ref="C31:I31"/>
    <mergeCell ref="K31:L31"/>
    <mergeCell ref="M31:N31"/>
    <mergeCell ref="O31:P31"/>
    <mergeCell ref="A32:B32"/>
    <mergeCell ref="C32:I32"/>
    <mergeCell ref="K32:L32"/>
    <mergeCell ref="M32:N32"/>
    <mergeCell ref="O32:P32"/>
    <mergeCell ref="A33:B33"/>
    <mergeCell ref="C33:I33"/>
    <mergeCell ref="K33:L33"/>
    <mergeCell ref="M33:N33"/>
    <mergeCell ref="O33:P33"/>
    <mergeCell ref="A34:B34"/>
    <mergeCell ref="C34:I34"/>
    <mergeCell ref="K34:L34"/>
    <mergeCell ref="M34:N34"/>
    <mergeCell ref="O34:P34"/>
    <mergeCell ref="A35:B35"/>
    <mergeCell ref="C35:I35"/>
    <mergeCell ref="K35:L35"/>
    <mergeCell ref="M35:N35"/>
    <mergeCell ref="O35:P35"/>
    <mergeCell ref="A36:B36"/>
    <mergeCell ref="C36:I36"/>
    <mergeCell ref="K36:L36"/>
    <mergeCell ref="M36:N36"/>
    <mergeCell ref="O36:P36"/>
    <mergeCell ref="A37:B37"/>
    <mergeCell ref="C37:I37"/>
    <mergeCell ref="K37:L37"/>
    <mergeCell ref="M37:N37"/>
    <mergeCell ref="O37:P37"/>
    <mergeCell ref="A38:B38"/>
    <mergeCell ref="C38:I38"/>
    <mergeCell ref="K38:L38"/>
    <mergeCell ref="M38:N38"/>
    <mergeCell ref="O38:P38"/>
    <mergeCell ref="A39:B39"/>
    <mergeCell ref="C39:I39"/>
    <mergeCell ref="K39:L39"/>
    <mergeCell ref="M39:N39"/>
    <mergeCell ref="O39:P39"/>
    <mergeCell ref="A40:B40"/>
    <mergeCell ref="C40:I40"/>
    <mergeCell ref="K40:L40"/>
    <mergeCell ref="M40:N40"/>
    <mergeCell ref="O40:P40"/>
    <mergeCell ref="A41:B41"/>
    <mergeCell ref="C41:I41"/>
    <mergeCell ref="K41:L41"/>
    <mergeCell ref="M41:N41"/>
    <mergeCell ref="O41:P41"/>
    <mergeCell ref="A42:B42"/>
    <mergeCell ref="C42:I42"/>
    <mergeCell ref="K42:L42"/>
    <mergeCell ref="M42:N42"/>
    <mergeCell ref="O42:P42"/>
    <mergeCell ref="A43:B43"/>
    <mergeCell ref="C43:I43"/>
    <mergeCell ref="K43:L43"/>
    <mergeCell ref="M43:N43"/>
    <mergeCell ref="O43:P43"/>
    <mergeCell ref="A44:B44"/>
    <mergeCell ref="C44:I44"/>
    <mergeCell ref="K44:L44"/>
    <mergeCell ref="M44:N44"/>
    <mergeCell ref="O44:P44"/>
    <mergeCell ref="A45:B45"/>
    <mergeCell ref="C45:I45"/>
    <mergeCell ref="K45:L45"/>
    <mergeCell ref="M45:N45"/>
    <mergeCell ref="O45:P45"/>
    <mergeCell ref="A46:B46"/>
    <mergeCell ref="C46:I46"/>
    <mergeCell ref="K46:L46"/>
    <mergeCell ref="M46:N46"/>
    <mergeCell ref="O46:P46"/>
    <mergeCell ref="A47:B47"/>
    <mergeCell ref="C47:I47"/>
    <mergeCell ref="K47:L47"/>
    <mergeCell ref="M47:N47"/>
    <mergeCell ref="O47:P47"/>
    <mergeCell ref="A48:B48"/>
    <mergeCell ref="C48:I48"/>
    <mergeCell ref="K48:L48"/>
    <mergeCell ref="M48:N48"/>
    <mergeCell ref="O48:P48"/>
    <mergeCell ref="A49:B49"/>
    <mergeCell ref="C49:I49"/>
    <mergeCell ref="K49:L49"/>
    <mergeCell ref="M49:N49"/>
    <mergeCell ref="O49:P49"/>
    <mergeCell ref="A50:B50"/>
    <mergeCell ref="C50:I50"/>
    <mergeCell ref="K50:L50"/>
    <mergeCell ref="M50:N50"/>
    <mergeCell ref="O50:P50"/>
    <mergeCell ref="A51:B51"/>
    <mergeCell ref="C51:I51"/>
    <mergeCell ref="K51:L51"/>
    <mergeCell ref="M51:N51"/>
    <mergeCell ref="O51:P51"/>
    <mergeCell ref="A52:B52"/>
    <mergeCell ref="C52:I52"/>
    <mergeCell ref="K52:L52"/>
    <mergeCell ref="M52:N52"/>
    <mergeCell ref="O52:P52"/>
    <mergeCell ref="A53:B53"/>
    <mergeCell ref="C53:I53"/>
    <mergeCell ref="K53:L53"/>
    <mergeCell ref="M53:N53"/>
    <mergeCell ref="O53:P53"/>
    <mergeCell ref="A54:B54"/>
    <mergeCell ref="C54:I54"/>
    <mergeCell ref="K54:L54"/>
    <mergeCell ref="M54:N54"/>
    <mergeCell ref="O54:P54"/>
    <mergeCell ref="A55:B55"/>
    <mergeCell ref="C55:I55"/>
    <mergeCell ref="K55:L55"/>
    <mergeCell ref="M55:N55"/>
    <mergeCell ref="O55:P55"/>
    <mergeCell ref="A56:B56"/>
    <mergeCell ref="C56:I56"/>
    <mergeCell ref="K56:L56"/>
    <mergeCell ref="M56:N56"/>
    <mergeCell ref="O56:P56"/>
    <mergeCell ref="A57:B57"/>
    <mergeCell ref="C57:I57"/>
    <mergeCell ref="K57:L57"/>
    <mergeCell ref="M57:N57"/>
    <mergeCell ref="O57:P57"/>
    <mergeCell ref="A58:B58"/>
    <mergeCell ref="C58:I58"/>
    <mergeCell ref="K58:L58"/>
    <mergeCell ref="M58:N58"/>
    <mergeCell ref="O58:P58"/>
    <mergeCell ref="A65:B65"/>
    <mergeCell ref="C65:I65"/>
    <mergeCell ref="K65:L65"/>
    <mergeCell ref="M65:N65"/>
    <mergeCell ref="O65:P65"/>
    <mergeCell ref="A66:B66"/>
    <mergeCell ref="C66:I66"/>
    <mergeCell ref="K66:L66"/>
    <mergeCell ref="M66:N66"/>
    <mergeCell ref="O66:P66"/>
    <mergeCell ref="A67:B67"/>
    <mergeCell ref="C67:I67"/>
    <mergeCell ref="K67:L67"/>
    <mergeCell ref="M67:N67"/>
    <mergeCell ref="O67:P67"/>
    <mergeCell ref="A68:B68"/>
    <mergeCell ref="C68:I68"/>
    <mergeCell ref="K68:L68"/>
    <mergeCell ref="M68:N68"/>
    <mergeCell ref="O68:P68"/>
    <mergeCell ref="A69:B69"/>
    <mergeCell ref="C69:I69"/>
    <mergeCell ref="K69:L69"/>
    <mergeCell ref="M69:N69"/>
    <mergeCell ref="O69:P69"/>
    <mergeCell ref="A70:B70"/>
    <mergeCell ref="C70:I70"/>
    <mergeCell ref="K70:L70"/>
    <mergeCell ref="M70:N70"/>
    <mergeCell ref="O70:P70"/>
    <mergeCell ref="A71:B71"/>
    <mergeCell ref="C71:I71"/>
    <mergeCell ref="K71:L71"/>
    <mergeCell ref="M71:N71"/>
    <mergeCell ref="O71:P71"/>
    <mergeCell ref="A72:B72"/>
    <mergeCell ref="C72:I72"/>
    <mergeCell ref="K72:L72"/>
    <mergeCell ref="M72:N72"/>
    <mergeCell ref="O72:P72"/>
    <mergeCell ref="A73:B73"/>
    <mergeCell ref="C73:I73"/>
    <mergeCell ref="K73:L73"/>
    <mergeCell ref="M73:N73"/>
    <mergeCell ref="O73:P73"/>
    <mergeCell ref="A74:B74"/>
    <mergeCell ref="C74:I74"/>
    <mergeCell ref="K74:L74"/>
    <mergeCell ref="M74:N74"/>
    <mergeCell ref="O74:P74"/>
    <mergeCell ref="A75:B75"/>
    <mergeCell ref="C75:I75"/>
    <mergeCell ref="K75:L75"/>
    <mergeCell ref="M75:N75"/>
    <mergeCell ref="O75:P75"/>
    <mergeCell ref="A83:B83"/>
    <mergeCell ref="C83:I83"/>
    <mergeCell ref="K83:L83"/>
    <mergeCell ref="M83:N83"/>
    <mergeCell ref="O83:P83"/>
    <mergeCell ref="C76:I76"/>
    <mergeCell ref="C78:I78"/>
    <mergeCell ref="C79:I79"/>
    <mergeCell ref="C80:I80"/>
    <mergeCell ref="C77:I77"/>
    <mergeCell ref="C81:I81"/>
    <mergeCell ref="C82:I82"/>
    <mergeCell ref="A84:B84"/>
    <mergeCell ref="C84:I84"/>
    <mergeCell ref="K84:L84"/>
    <mergeCell ref="M84:N84"/>
    <mergeCell ref="O84:P84"/>
    <mergeCell ref="A85:B85"/>
    <mergeCell ref="C85:I85"/>
    <mergeCell ref="K85:L85"/>
    <mergeCell ref="M85:N85"/>
    <mergeCell ref="O85:P85"/>
    <mergeCell ref="A86:B86"/>
    <mergeCell ref="C86:I86"/>
    <mergeCell ref="K86:L86"/>
    <mergeCell ref="M86:N86"/>
    <mergeCell ref="O86:P86"/>
    <mergeCell ref="A87:B87"/>
    <mergeCell ref="C87:I87"/>
    <mergeCell ref="K87:L87"/>
    <mergeCell ref="M87:N87"/>
    <mergeCell ref="O87:P87"/>
    <mergeCell ref="A88:B88"/>
    <mergeCell ref="C88:I88"/>
    <mergeCell ref="K88:L88"/>
    <mergeCell ref="M88:N88"/>
    <mergeCell ref="O88:P88"/>
    <mergeCell ref="A89:B89"/>
    <mergeCell ref="C89:I89"/>
    <mergeCell ref="K89:L89"/>
    <mergeCell ref="M89:N89"/>
    <mergeCell ref="O89:P89"/>
    <mergeCell ref="A90:B90"/>
    <mergeCell ref="C90:I90"/>
    <mergeCell ref="K90:L90"/>
    <mergeCell ref="M90:N90"/>
    <mergeCell ref="O90:P90"/>
    <mergeCell ref="A91:B91"/>
    <mergeCell ref="C91:I91"/>
    <mergeCell ref="K91:L91"/>
    <mergeCell ref="M91:N91"/>
    <mergeCell ref="O91:P91"/>
    <mergeCell ref="A92:B92"/>
    <mergeCell ref="C92:I92"/>
    <mergeCell ref="K92:L92"/>
    <mergeCell ref="M92:N92"/>
    <mergeCell ref="O92:P92"/>
    <mergeCell ref="A93:B93"/>
    <mergeCell ref="C93:I93"/>
    <mergeCell ref="K93:L93"/>
    <mergeCell ref="M93:N93"/>
    <mergeCell ref="O93:P93"/>
    <mergeCell ref="K102:L102"/>
    <mergeCell ref="M102:N102"/>
    <mergeCell ref="O102:P102"/>
    <mergeCell ref="A103:B103"/>
    <mergeCell ref="C103:I103"/>
    <mergeCell ref="K103:L103"/>
    <mergeCell ref="M103:N103"/>
    <mergeCell ref="O103:P103"/>
    <mergeCell ref="A98:B98"/>
    <mergeCell ref="C98:I98"/>
    <mergeCell ref="K98:L98"/>
    <mergeCell ref="M98:N98"/>
    <mergeCell ref="O98:P98"/>
    <mergeCell ref="A99:B99"/>
    <mergeCell ref="C99:I99"/>
    <mergeCell ref="K99:L99"/>
    <mergeCell ref="M99:N99"/>
    <mergeCell ref="O99:P99"/>
    <mergeCell ref="P118:Q118"/>
    <mergeCell ref="A119:H119"/>
    <mergeCell ref="I119:K119"/>
    <mergeCell ref="L119:O119"/>
    <mergeCell ref="P119:Q119"/>
    <mergeCell ref="A120:Q120"/>
    <mergeCell ref="A115:H115"/>
    <mergeCell ref="I115:K115"/>
    <mergeCell ref="L115:O115"/>
    <mergeCell ref="P115:Q115"/>
    <mergeCell ref="A116:H116"/>
    <mergeCell ref="I116:O116"/>
    <mergeCell ref="P116:Q116"/>
    <mergeCell ref="A117:H117"/>
    <mergeCell ref="I117:K117"/>
    <mergeCell ref="L117:O117"/>
    <mergeCell ref="P117:Q117"/>
    <mergeCell ref="C106:I106"/>
    <mergeCell ref="C26:I26"/>
    <mergeCell ref="C59:I59"/>
    <mergeCell ref="C60:I60"/>
    <mergeCell ref="C61:I61"/>
    <mergeCell ref="C62:I62"/>
    <mergeCell ref="C63:I63"/>
    <mergeCell ref="C64:I64"/>
    <mergeCell ref="A118:H118"/>
    <mergeCell ref="I118:O118"/>
    <mergeCell ref="A111:B111"/>
    <mergeCell ref="C111:I111"/>
    <mergeCell ref="K111:L111"/>
    <mergeCell ref="M111:N111"/>
    <mergeCell ref="O111:P111"/>
    <mergeCell ref="A113:H113"/>
    <mergeCell ref="I113:O113"/>
    <mergeCell ref="P113:Q113"/>
    <mergeCell ref="A114:H114"/>
    <mergeCell ref="I114:K114"/>
    <mergeCell ref="L114:O114"/>
    <mergeCell ref="P114:Q114"/>
    <mergeCell ref="A102:B102"/>
    <mergeCell ref="C102:I102"/>
    <mergeCell ref="S8:T8"/>
    <mergeCell ref="T117:T119"/>
    <mergeCell ref="C121:E121"/>
    <mergeCell ref="V8:V9"/>
    <mergeCell ref="M76:N76"/>
    <mergeCell ref="M77:N77"/>
    <mergeCell ref="M78:N78"/>
    <mergeCell ref="M79:N79"/>
    <mergeCell ref="M80:N80"/>
    <mergeCell ref="M81:N81"/>
    <mergeCell ref="M82:N82"/>
    <mergeCell ref="C107:I107"/>
    <mergeCell ref="C108:I108"/>
    <mergeCell ref="C109:I109"/>
    <mergeCell ref="C110:I110"/>
    <mergeCell ref="M26:N26"/>
    <mergeCell ref="C94:I94"/>
    <mergeCell ref="C95:I95"/>
    <mergeCell ref="C96:I96"/>
    <mergeCell ref="C97:I97"/>
    <mergeCell ref="C100:I100"/>
    <mergeCell ref="C101:I101"/>
    <mergeCell ref="C104:I104"/>
    <mergeCell ref="C105:I105"/>
  </mergeCells>
  <phoneticPr fontId="10" type="noConversion"/>
  <conditionalFormatting sqref="V11:V111">
    <cfRule type="cellIs" priority="4" operator="greaterThan">
      <formula>0</formula>
    </cfRule>
    <cfRule type="aboveAverage" priority="3"/>
    <cfRule type="colorScale" priority="2">
      <colorScale>
        <cfvo type="num" val="0"/>
        <cfvo type="num" val="0"/>
        <color rgb="FFFF7128"/>
        <color rgb="FFFFEF9C"/>
      </colorScale>
    </cfRule>
    <cfRule type="colorScale" priority="1">
      <colorScale>
        <cfvo type="num" val="0"/>
        <cfvo type="num" val="0"/>
        <color theme="4"/>
        <color theme="9" tint="0.79998168889431442"/>
      </colorScale>
    </cfRule>
  </conditionalFormatting>
  <pageMargins left="0.85000002384185802" right="0.85000002384185802" top="0.85000002384185802" bottom="0.85000002384185802" header="0.3" footer="0.3"/>
  <pageSetup paperSize="9" scale="5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F94F8-34AC-4377-8131-9933E45FE714}">
  <dimension ref="A1"/>
  <sheetViews>
    <sheetView workbookViewId="0">
      <selection activeCell="E10" sqref="E10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Resumen</vt:lpstr>
      <vt:lpstr>APUS</vt:lpstr>
      <vt:lpstr>Resumen!Área_de_impresión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Cubas</dc:creator>
  <cp:lastModifiedBy>Herky Valverde Sifuentes</cp:lastModifiedBy>
  <dcterms:created xsi:type="dcterms:W3CDTF">2022-11-21T19:47:20Z</dcterms:created>
  <dcterms:modified xsi:type="dcterms:W3CDTF">2023-05-30T03:47:13Z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21.2.6.0</vt:lpwstr>
  </property>
</Properties>
</file>