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7"/>
  <workbookPr defaultThemeVersion="166925"/>
  <mc:AlternateContent xmlns:mc="http://schemas.openxmlformats.org/markup-compatibility/2006">
    <mc:Choice Requires="x15">
      <x15ac:absPath xmlns:x15ac="http://schemas.microsoft.com/office/spreadsheetml/2010/11/ac" url="C:\Users\usuario\Desktop\"/>
    </mc:Choice>
  </mc:AlternateContent>
  <xr:revisionPtr revIDLastSave="0" documentId="13_ncr:20001_{168CA768-078C-44CF-A34E-0CF7BE88E017}" xr6:coauthVersionLast="36" xr6:coauthVersionMax="36" xr10:uidLastSave="{00000000-0000-0000-0000-000000000000}"/>
  <bookViews>
    <workbookView xWindow="0" yWindow="0" windowWidth="20490" windowHeight="7545" xr2:uid="{9D785156-C2D3-42B4-B2C7-A9A09E7EE327}"/>
  </bookViews>
  <sheets>
    <sheet name="Hoja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60" i="1" l="1"/>
  <c r="G59" i="1" s="1"/>
  <c r="G58" i="1"/>
  <c r="G57" i="1"/>
  <c r="G56" i="1" s="1"/>
  <c r="G55" i="1"/>
  <c r="G54" i="1"/>
  <c r="G53" i="1"/>
  <c r="G52" i="1"/>
  <c r="G51" i="1" s="1"/>
  <c r="G50" i="1"/>
  <c r="G49" i="1"/>
  <c r="G48" i="1"/>
  <c r="G47" i="1"/>
  <c r="G46" i="1"/>
  <c r="G45" i="1"/>
  <c r="G44" i="1"/>
  <c r="G43" i="1"/>
  <c r="G42" i="1"/>
  <c r="G41" i="1"/>
  <c r="G39" i="1"/>
  <c r="G38" i="1"/>
  <c r="G37" i="1"/>
  <c r="G36" i="1"/>
  <c r="G35" i="1"/>
  <c r="G34" i="1"/>
  <c r="G33" i="1"/>
  <c r="G32" i="1"/>
  <c r="G31" i="1"/>
  <c r="G30" i="1"/>
  <c r="G29" i="1"/>
  <c r="G28" i="1"/>
  <c r="G27" i="1"/>
  <c r="G26" i="1"/>
  <c r="G25" i="1"/>
  <c r="G24" i="1"/>
  <c r="G22" i="1" s="1"/>
  <c r="G21" i="1"/>
  <c r="G20" i="1"/>
  <c r="G19" i="1"/>
  <c r="G18" i="1"/>
  <c r="G17" i="1"/>
  <c r="G16" i="1"/>
  <c r="G15" i="1"/>
  <c r="G14" i="1"/>
  <c r="G13" i="1"/>
  <c r="G12" i="1"/>
  <c r="G10" i="1"/>
  <c r="G9" i="1"/>
  <c r="G8" i="1" l="1"/>
  <c r="G11" i="1"/>
  <c r="G40" i="1"/>
  <c r="G61" i="1" l="1"/>
  <c r="G63" i="1" l="1"/>
  <c r="G64" i="1"/>
</calcChain>
</file>

<file path=xl/sharedStrings.xml><?xml version="1.0" encoding="utf-8"?>
<sst xmlns="http://schemas.openxmlformats.org/spreadsheetml/2006/main" count="219" uniqueCount="172">
  <si>
    <t>PROYECTO: "PAQUETE 4: SOLUCIONES INTEGRALES DE LOS RÍOS CASMA Y HUARMEY"</t>
  </si>
  <si>
    <t>CONSTRUCCION DE DEFENSAS RIBEREÑAS EN SECTOR SAN DAMIAN</t>
  </si>
  <si>
    <t>ITEM</t>
  </si>
  <si>
    <t>DESCRIPCIÓN DE ACTIVIDADES</t>
  </si>
  <si>
    <t>MEDIDA</t>
  </si>
  <si>
    <t>OHLA CONSTRUCCIÓN</t>
  </si>
  <si>
    <t>RESPUESTA DEL PROVEEDOR OHLA</t>
  </si>
  <si>
    <t>COMENTARIO ARCC</t>
  </si>
  <si>
    <t>PROPUESTA ACTUAL</t>
  </si>
  <si>
    <t>Metrados</t>
  </si>
  <si>
    <t>P. UNITARIO
S/</t>
  </si>
  <si>
    <t>P. PARCIAL
S/</t>
  </si>
  <si>
    <t>OBRAS PROVISIONALES</t>
  </si>
  <si>
    <t>102.A</t>
  </si>
  <si>
    <t>CARTEL DE IDENTIFICACION DE LA OBRA DE 3.60M X 2.40M.</t>
  </si>
  <si>
    <t>und</t>
  </si>
  <si>
    <t>103.B</t>
  </si>
  <si>
    <t>INSTALACIÓN DE FACILIDADES Y CAMPAMENTOS</t>
  </si>
  <si>
    <t>glb</t>
  </si>
  <si>
    <t>El grupo electrógeno de 90 HP se emplea para suministrar de energía al taller de mantenimiento de equipos, mientras que el grupo electrógeno de 50 HP se emplea para brindar de energía a las oficinas.</t>
  </si>
  <si>
    <t>Observación de los TALLER MECANICO, se proporciona área pero no equipamiento.</t>
  </si>
  <si>
    <t>OBRAS PRELIMINARES</t>
  </si>
  <si>
    <t>201.B</t>
  </si>
  <si>
    <t>MOVILIZACIÓN Y DESMOVILIZACIÓN DE EQUIPOS Y/O MAQUINARIA</t>
  </si>
  <si>
    <t>1) Se adjunta archivo "Histograma de equipos".  El histograma adjunto se presentó en el item 3.3. MOVILIZACIÓN DE EQUIPOS del Formato B6 Plan de Trabajo enviado en la propuesta el 15.06.22.
2) Se adjunta archivo "Coste Movilización", donde se disgrega coste de la partida.</t>
  </si>
  <si>
    <t>Deberá de actualizarse despues del levantamiento de observaciones de las otras partidas</t>
  </si>
  <si>
    <t>202.A</t>
  </si>
  <si>
    <t>TRAZO, NIVELACCION Y REPLANTEO PRELIMINAR</t>
  </si>
  <si>
    <t>km</t>
  </si>
  <si>
    <t>203.B</t>
  </si>
  <si>
    <t>CONTROL TOPOGRAFICO DURANTE LA EJECUCIÓN</t>
  </si>
  <si>
    <t>mes</t>
  </si>
  <si>
    <t>Se mantiene precio de Peón</t>
  </si>
  <si>
    <t>Presentar el detalle del servicio mensual y los entregables que deben generar para el reconocimiento de costo.</t>
  </si>
  <si>
    <t>204.B</t>
  </si>
  <si>
    <t>HABILITACIÓN DE ACCESOS</t>
  </si>
  <si>
    <t>1) Se corrije incidencia de la subpartida transporte mayor a 1 km. Se considera 1.5 km, por la distancia promedio que hay desde centro de gravedad del dique hacia el DME San Damián Nro 06, el cual se encuentra a 2 km, y la cantera Irma, la cual se encuentra a 3 km, siendo la distncia promedio de 2.5km.
2) Se mantiene la incidencia de motoniveladora.</t>
  </si>
  <si>
    <t xml:space="preserve">Verificar el metrado de accesos , si se va aperturar nuevos accesos, si el recurso excavadora es necesario. Evitar que se duplique el metrado con el operador de cantera. Verificar 0.5 excavadora, 0.25 tractor. Se observa la incidencia de capataz. Se debe estandarizar a un ancho máximo de 6mts y un espesor mínimo de 10cm. </t>
  </si>
  <si>
    <t>206.A</t>
  </si>
  <si>
    <t>DESVIO Y MANEJO DE AGUAS SUPERFICIALES</t>
  </si>
  <si>
    <t>m3</t>
  </si>
  <si>
    <t>1) Se mantiene el rendimiento de la actividad
2) Se mantienen las incidencias de los equipos</t>
  </si>
  <si>
    <t>Verificar rendimiento de la partida.</t>
  </si>
  <si>
    <t>207.A</t>
  </si>
  <si>
    <t>MANTENIMIENTO DE TRÁNSITO Y SEGURIDAD VIAL EN ACCESOS A LA OBRA Y ÁREAS AUXILIARES (Canteras, DME/DMO, Fuentes de agua)</t>
  </si>
  <si>
    <t>Se agrega concepto "MATERIALES PARA SEÑALIZACION Y SEGURIDAD VIAL" a la partida, el cual antes estaba en los Gastos Generales.</t>
  </si>
  <si>
    <t>Definir alcances del mantenimiento, diferenciar entre mantenimiento periodico y rutinario, diferenciar el costo mensual, alcances mensual y los entegables que debe generar para el reconocimiento de costo.</t>
  </si>
  <si>
    <t>OPERACIÓN Y EXPLOTACION DE MATERIAL</t>
  </si>
  <si>
    <t>304.A</t>
  </si>
  <si>
    <t>EXPLOTACION Y PREPARACION DE MATERIAL PARA CONFORMACION DE DIQUE</t>
  </si>
  <si>
    <t xml:space="preserve"> 1) El índice de desperdicio es producto de nuestra experiencia produciendo este tipo de material, por lo tanto se mantiene. Se trata de zarandeo estático con material de la parte alta del cauce.
 2) Se estima que la distancia de acopio interno será de 0.50 km en la zona de preparación de material. El transporte interno está detallado en el archivo adjunto "Transporte San Damián"</t>
  </si>
  <si>
    <t>Para alimentar a la tolva de la chancadora se trabaja con 1 solo equipo que seria el cargador.</t>
  </si>
  <si>
    <t>304.C</t>
  </si>
  <si>
    <t>EXPLOTACION Y PREPARACION DE MATERIAL PARA AFIRMADO EN CORONA</t>
  </si>
  <si>
    <t>Se indica el mismo comentario que la partida anterior</t>
  </si>
  <si>
    <t>305.A</t>
  </si>
  <si>
    <t>PREPARACIÓN DE MATERIAL PARA CONFORMACION DE DIQUE</t>
  </si>
  <si>
    <t>1) El índice de desperdicio es producto de nuestra experiencia produciendo este tipo de material, por lo tanto se mantiene. Se trata de zarandeo estático con material de la parte alta del cauce.
2) El cargador frontal alimenta a la zaranda, mientras que la excavadora carga el material zarandeado en el volquete, para su posterior acopio interno.
3) Se estima que la distancia de acopio interno será de 0.50 km en la zona de preparación de material. El transporte interno está detallado en el archivo adjunto "Transporte San Damián"</t>
  </si>
  <si>
    <t>MOVIMIENTO DE TIERRAS</t>
  </si>
  <si>
    <t>B1</t>
  </si>
  <si>
    <t>CONSTRUCCIÓN DE DIQUE NUEVO</t>
  </si>
  <si>
    <t>401.A</t>
  </si>
  <si>
    <t>DESBROCE Y LIMPIEZA</t>
  </si>
  <si>
    <t xml:space="preserve"> ha </t>
  </si>
  <si>
    <t>Se actualiza la partida.</t>
  </si>
  <si>
    <t>Verificar si es posible diferenciar entre el trabajo manual y los trabajos con maquinaria.</t>
  </si>
  <si>
    <t>402.B</t>
  </si>
  <si>
    <t>EXCAVACIÓN MASIVA EN MATERIAL SUELTO, CON EQUIPO</t>
  </si>
  <si>
    <t xml:space="preserve"> m3 </t>
  </si>
  <si>
    <t>402.C</t>
  </si>
  <si>
    <t>EXCAVACIÓN EN ROCA SUELTA, CON EQUIPO</t>
  </si>
  <si>
    <t>1) Se añade incidencia de Tractor.
2) Se considera el uso de martillo hidráulico para fragmentar las rocas de mayor tamaño y puedan cargarse a los volquetes.</t>
  </si>
  <si>
    <t>402.D</t>
  </si>
  <si>
    <t>EXCAVACION DE UÑA EN MATERIAL CON NIVEL FREATICO</t>
  </si>
  <si>
    <t>Verificar rendimiento de la partida. Se observa el rendimiento es bajo, se tiene proyectos similarescon rendimientos mayores a 550m3/d</t>
  </si>
  <si>
    <t>402.E</t>
  </si>
  <si>
    <t>EXCAVACION EN ROCA FIJA</t>
  </si>
  <si>
    <t>1) Los metrados empleados en la presente propuesta son los que figuran en el las páginas 26, 27 y 28 del TDR entregado vía Tenderbill con fecha 14 de junio de 2022.
2) Se mantiene el rendimiento propuesto.</t>
  </si>
  <si>
    <t>De acuerdo a lo coordinado con OHLA.deberá de considerar cambiar el nombre o descripcion de la partida. Excavación en roca fija con martillo hidrualico</t>
  </si>
  <si>
    <t>403.A</t>
  </si>
  <si>
    <t>CONFORMACIÓN Y COMPACTACIÓN DE DIQUE</t>
  </si>
  <si>
    <t>Se actualiza la partida, se incluye 01 compactadora de 7 hp</t>
  </si>
  <si>
    <t>Verificar rendimiento de la partida. Se observa el rendimiento es bajo, se tiene proyectos similarescon rendimientos mayores a 600 m3/d</t>
  </si>
  <si>
    <t>404.B</t>
  </si>
  <si>
    <t>ENROCADO Y ACOMODO PARA PROTECCIÓN DE TALUD TIPO 2</t>
  </si>
  <si>
    <t>1) Rendimiento se mantiene.
2) La incidencia de tractor representa el apoyo del equipo para empujar la roca acopiada cerca del punto de trabajo, donde será colocada por las excavadoras.</t>
  </si>
  <si>
    <t>ARCC menciona sobre la necesidad del 0.2 tractor D6. Sustentar la necesidad de la luminaria. Justificar la permanencia de 2 excavadoras.</t>
  </si>
  <si>
    <t>404.E</t>
  </si>
  <si>
    <t>ENROCADO Y ACOMODO EN UÑA ANTISOCAVANTE TIPO 2</t>
  </si>
  <si>
    <t>Justificar la necesidad del Tractor D8T.</t>
  </si>
  <si>
    <t>405.A</t>
  </si>
  <si>
    <t>DESCOLMATACIÓN DEL CAUCE</t>
  </si>
  <si>
    <t>406.A</t>
  </si>
  <si>
    <t>REFINE Y PERFILADO DE TALUD</t>
  </si>
  <si>
    <t xml:space="preserve"> m2 </t>
  </si>
  <si>
    <t>Se actualiza la incidencia de la excavadora en la partida.</t>
  </si>
  <si>
    <t>407.A</t>
  </si>
  <si>
    <t>MEJORAMIENTO DE SUELO DE FUNDACIÓN</t>
  </si>
  <si>
    <t>1) Al ser material no competente pero en localizaciones puntuales, el rendimiento de excavación no será como en la excavación masiva. Se actualiza sub partida "excavación de fundaciones"
2) La sub partida "conformación y compactación en fondo de dique" es la que considera el relleno después de excavar el material inadecuado, por eso la incidencia de relleno es la misma de excavación dentro de la sub partida.
3) Se agrega equipo compactador menor en sub partida "conformación y compactación en fondo de dique".</t>
  </si>
  <si>
    <t>Se observa que la partida OHLA deberá de justificar la necesidad de esta partida</t>
  </si>
  <si>
    <t>409.A</t>
  </si>
  <si>
    <t>GEOTEXTIL NO TEJIDO CLASE 1, INCLUYE SUMINISTRO E INSTALACIÓN</t>
  </si>
  <si>
    <t>m2</t>
  </si>
  <si>
    <t>1) Los materiales varios son los empleados en la colocación del geotextil, como por ejemplo sacos con material, para mantener el geotextil en el talud hasta que se coloque la roca encima.
2) Se corrige el nombre de la partida.</t>
  </si>
  <si>
    <t>Detallar los MATERIALES (VARIOS) que se encuentra considerada como subpartida. Rend promedio de 1200m2/dia con 8 peones en la colocación.</t>
  </si>
  <si>
    <t>410.A</t>
  </si>
  <si>
    <t>CONFORMACIÓN DE DME/DMO</t>
  </si>
  <si>
    <t>1) Se confirma rendimiento de partida.
2) La incidencia de excavadora representa el trabajo de perfilado de los taludes de DMO.</t>
  </si>
  <si>
    <t>Justificar la incidencia de la 0.15 excavadora.</t>
  </si>
  <si>
    <t>412.A</t>
  </si>
  <si>
    <t>RELLENO COMPACTADO CON MATERIAL PARA AFIRMADO EN CORONA</t>
  </si>
  <si>
    <t>El apu considera oficial y operador, este personal realizará esas funciones, apoyados con el personal de topografía.</t>
  </si>
  <si>
    <t>413.A</t>
  </si>
  <si>
    <t>RELLENO CON MATERIAL PROPIO</t>
  </si>
  <si>
    <t>El item 6.4.15. Relleno con Material Propio del TDR menciona los siguiente:
1) "Preparación de la superficie existente: El material del relleno se descargará cuando se haya culminado con los trabajos del enrocado en uña, para así trasladar el material excavado de esa superficie." El material será colocado sobre una superficie dura, nivelada y conformada, por ello se considera tractor sobre orugas para esparcirlo.
2) "Compactación: El material se compactará con el peso propio del equipo que coloque el material en la superficie indicada en los planos del Proyecto." Es por esta razón que no se considera equipos de compactación, solamente el peso del Tractor Oruga que esparce el material.
3) El plano 400199-OHL001-502-XX-DR-HD-100000-R02 Secciones típicas indica que el relleno sobre la uña es de aproximadamente 0.50 m, la cual a su vez, está a nivel de la rasante del río, por ende con el tractor se puede garantizar que se llegará al nivel de cota requerido.</t>
  </si>
  <si>
    <t>416.A</t>
  </si>
  <si>
    <t>PERFILADO Y COMPACTACIÓN PARA FUNDACIÓN DE DIQUE</t>
  </si>
  <si>
    <t>Se mantiene la incidencia de rodillo y el rendimiento propuesto</t>
  </si>
  <si>
    <t>Presentar el detalle y compatibilidad con planos y especificaciones tecnicas</t>
  </si>
  <si>
    <t>TRANSPORTES DE MATERIAL</t>
  </si>
  <si>
    <t>501.A</t>
  </si>
  <si>
    <t>CARGUIO Y ACARREO DE MATERIAL PROPIO P/DIQUE D≤1km</t>
  </si>
  <si>
    <t xml:space="preserve"> m3-km</t>
  </si>
  <si>
    <t>Se adjunta cálculo en archivo adjunto "Transporte San Damian"</t>
  </si>
  <si>
    <t>501.B</t>
  </si>
  <si>
    <t>CARGUIO Y ACARREO DE MATERIAL DE PRESTAMO P/DIQUE D≤1km</t>
  </si>
  <si>
    <t>m3-km</t>
  </si>
  <si>
    <t>501.D</t>
  </si>
  <si>
    <t>CARGUÍO Y TRANSPORTE DE MATERIAL AFIRMADO ≤1KM</t>
  </si>
  <si>
    <t>502.A</t>
  </si>
  <si>
    <t>ACARREO DE MATERIAL PROPIO P/DIQUE D&gt;1Km</t>
  </si>
  <si>
    <t>502.B</t>
  </si>
  <si>
    <t>ACARREO DE MATERIAL DE PRESTAMO P/DIQUE D&gt;1Km</t>
  </si>
  <si>
    <t>502.D</t>
  </si>
  <si>
    <t>TRANSPORTE DE MATERIAL AFIRMADO &gt;1KM</t>
  </si>
  <si>
    <t>503.B</t>
  </si>
  <si>
    <t>CARGUIO Y TRANSPORTE DE MATERIAL EXCEDENTE CON EQUIPO D≤ 1km</t>
  </si>
  <si>
    <t xml:space="preserve"> m3 -km</t>
  </si>
  <si>
    <t>504.B</t>
  </si>
  <si>
    <t>TRANSPORTE DE MATERIAL EXCEDENTE CON EQUIPO D&gt;1KM</t>
  </si>
  <si>
    <t>505.B</t>
  </si>
  <si>
    <t>CARGUIO Y TRANSPORTE DE ROCA SELECIONADA DE CANTERAS A SECHIN  ≤1km</t>
  </si>
  <si>
    <t>506.A</t>
  </si>
  <si>
    <t>TRANSPORTE DE ROCA SELECIONADA DE CANTERAS A SECHIN  &gt;1km</t>
  </si>
  <si>
    <t>COMPONENTES DE INTERFERENCIAS</t>
  </si>
  <si>
    <t>602.A</t>
  </si>
  <si>
    <t>REUBICACIÓN DE CANAL REVESTIDO</t>
  </si>
  <si>
    <t>m</t>
  </si>
  <si>
    <t>Abrir las partidas en un capitulo para cada estructura.</t>
  </si>
  <si>
    <t>603.A</t>
  </si>
  <si>
    <t>REEMPLAZO DE BOCATOMA</t>
  </si>
  <si>
    <t>607.A</t>
  </si>
  <si>
    <t>PASE TEMPORAL CON TMC</t>
  </si>
  <si>
    <t>609.A</t>
  </si>
  <si>
    <t>EMBOQUILLADO DE PIEDRA CON CONCRETO</t>
  </si>
  <si>
    <t>El presupuesto incluye el costo de selección de piedra asi como su colocación.
1) La sub partida "Selección de piedra" indica el volumen de piedra a emplear en emboquillados.
2) Es correcto, la fabricación de concreto y colocación de piedra serán de forma manual.
3) La sub partida "Colocación de piedra para revestimiento" cubre el coste de colocación de piedra.
3) Los agregados para concreto serán comprados y traidos desde la cantera Tayca 2, la cual vende este tipo de material.
4) el transporte de la piedra se pagara con las partidas del item 505.B y 506.A</t>
  </si>
  <si>
    <t>TRABAJOS COMPLEMENTARIOS</t>
  </si>
  <si>
    <t>701.A</t>
  </si>
  <si>
    <t>REFUERZO DE PUENTE AIJA 1</t>
  </si>
  <si>
    <t>Se mantiene el coste de técnico y la incidencia de camión grúa</t>
  </si>
  <si>
    <t>702.A</t>
  </si>
  <si>
    <t>REFUERZO DE PUENTE AIJA 2</t>
  </si>
  <si>
    <t>TRABAJOS DE CIERRE</t>
  </si>
  <si>
    <t>902.A</t>
  </si>
  <si>
    <t>PLAN DE MANEJO AMBIENTAL</t>
  </si>
  <si>
    <t>Verificar rendimiento de 0.333 mes/d , porque se trabaja 30 días calendario por mes.</t>
  </si>
  <si>
    <t>SUBTOTAL</t>
  </si>
  <si>
    <t>GASTOS GENERALES</t>
  </si>
  <si>
    <r>
      <rPr>
        <b/>
        <sz val="11"/>
        <color rgb="FFFF0000"/>
        <rFont val="Arial"/>
        <family val="2"/>
      </rPr>
      <t>Gastos de operación de producción:</t>
    </r>
    <r>
      <rPr>
        <sz val="11"/>
        <color rgb="FFFF0000"/>
        <rFont val="Arial"/>
        <family val="2"/>
      </rPr>
      <t xml:space="preserve">
El TdR indica que el personal clave minimo requerido es un Especialista de Seguridad y un especialista de medioambiente, nuestra propuesta incluye un Jefe SSOMA (el cual cubre el puesto de especialista de Seguridad) y un Especialist de Medioambiente, ademas se incluye un supervisor SSO (Seguridad) quien tambien podra cumplir las funciones de supervisor de medio ambiente.
</t>
    </r>
    <r>
      <rPr>
        <b/>
        <sz val="11"/>
        <color rgb="FFFF0000"/>
        <rFont val="Arial"/>
        <family val="2"/>
      </rPr>
      <t xml:space="preserve">Gastos de operación de producción:
</t>
    </r>
    <r>
      <rPr>
        <sz val="11"/>
        <color rgb="FFFF0000"/>
        <rFont val="Arial"/>
        <family val="2"/>
      </rPr>
      <t xml:space="preserve">Las muestras para ensayos serán llevadas a un laboratorio cercano.
El coste del personal mecánico se incluye en el coste de HM de los equipos. La alimentación y hospedaje del mismo está considerado.
</t>
    </r>
    <r>
      <rPr>
        <b/>
        <sz val="11"/>
        <color rgb="FFFF0000"/>
        <rFont val="Arial"/>
        <family val="2"/>
      </rPr>
      <t>Gastos del Dpto. Seguridad y Salud / Medio Ambiente:
Equipos de protección personal</t>
    </r>
    <r>
      <rPr>
        <sz val="11"/>
        <color rgb="FFFF0000"/>
        <rFont val="Arial"/>
        <family val="2"/>
      </rPr>
      <t xml:space="preserve">:
Cantidad de EPP acorde al personal requerido. Se detalla el precio en archivo adjunto "Coste EPP".
Se detalla el precio en archivo adjunto "Coste EPP".
</t>
    </r>
    <r>
      <rPr>
        <b/>
        <sz val="11"/>
        <color rgb="FFFF0000"/>
        <rFont val="Arial"/>
        <family val="2"/>
      </rPr>
      <t xml:space="preserve">Equipos de protección colectiva:
</t>
    </r>
    <r>
      <rPr>
        <sz val="11"/>
        <color rgb="FFFF0000"/>
        <rFont val="Arial"/>
        <family val="2"/>
      </rPr>
      <t xml:space="preserve">En el archivo adjunto "Histograma de Equipos" se detalla los equipos que tendrán instalados los equipos para prevención de Fatiga y Somnolencia.
Se realizará monitoreo mediante equipos que detecten y alerten situaciones de somnolencia y/o microsueño, tanto en choferes como en operadores de equipos. Asimismo, se llevará monitoreo médico, y se brindarán capacitaciones .
Se retira de GG y se incluye detalle en partida 207.A MANTENIMIENTO DE TRÁNSITO Y SEGURIDAD VIAL EN ACCESOS A LA OBRA Y ÁREAS AUXILIARES (Canteras, DME/DMO, Fuentes de Agua), esto incluye señaletica, uso de conos y demas.
Las charlas de inducción se dan a todo el personal al ingresas a obra, sea directo e indirecto. La cantidad de personal se mantiene.
</t>
    </r>
    <r>
      <rPr>
        <b/>
        <sz val="11"/>
        <color rgb="FFFF0000"/>
        <rFont val="Arial"/>
        <family val="2"/>
      </rPr>
      <t xml:space="preserve">Equipos:
</t>
    </r>
    <r>
      <rPr>
        <sz val="11"/>
        <color rgb="FFFF0000"/>
        <rFont val="Arial"/>
        <family val="2"/>
      </rPr>
      <t>Se agrega ambulancia.
Se actualiza e incluye cisterna de combustible.
Las camabajas son para movilización interna de equipos, las cuales no se consideran en la partida 201.B MOVILIZACIÓN Y DESMOVILIZACIÓN DE EQUIPOS Y/O MAQUINARIA.</t>
    </r>
  </si>
  <si>
    <t>Aclarar a que se refiere con repsonsable de EDP
No considerar equipamiento de taller dentro de los GG
Detalle del cálculo de combustible, explicar.
Explicar el detalle de los gastos de calidad.
Justificar la camabaja.</t>
  </si>
  <si>
    <t>UTILIDAD</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</si>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</sst>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3" x14ac:knownFonts="1">
    <font>
      <sz val="11"/>
      <color theme="1"/>
      <name val="Calibri"/>
      <family val="2"/>
      <scheme val="minor"/>
    </font>
    <font>
      <b/>
      <sz val="11"/>
      <color theme="0"/>
      <name val="Calibri"/>
      <family val="2"/>
      <scheme val="minor"/>
    </font>
    <font>
      <sz val="11"/>
      <color rgb="FFFF0000"/>
      <name val="Calibri"/>
      <family val="2"/>
      <scheme val="minor"/>
    </font>
    <font>
      <sz val="11"/>
      <name val="Arial"/>
      <family val="2"/>
    </font>
    <font>
      <sz val="10"/>
      <color indexed="8"/>
      <name val="Arial"/>
      <family val="2"/>
    </font>
    <font>
      <b/>
      <sz val="11"/>
      <color indexed="8"/>
      <name val="Arial"/>
      <family val="2"/>
    </font>
    <font>
      <sz val="11"/>
      <color indexed="8"/>
      <name val="Arial Narrow"/>
      <family val="2"/>
    </font>
    <font>
      <sz val="11"/>
      <color rgb="FFFF0000"/>
      <name val="Arial"/>
      <family val="2"/>
    </font>
    <font>
      <b/>
      <sz val="11"/>
      <name val="Arial"/>
      <family val="2"/>
    </font>
    <font>
      <b/>
      <sz val="11"/>
      <color rgb="FFFFFFFF"/>
      <name val="Calibri"/>
      <family val="2"/>
      <scheme val="minor"/>
    </font>
    <font>
      <b/>
      <sz val="11"/>
      <color theme="0"/>
      <name val="Arial"/>
      <family val="2"/>
    </font>
    <font>
      <sz val="10"/>
      <name val="Arial"/>
      <family val="2"/>
    </font>
    <font>
      <b/>
      <sz val="11"/>
      <name val="Calibri"/>
      <family val="2"/>
      <scheme val="minor"/>
    </font>
    <font>
      <sz val="11"/>
      <name val="Calibri"/>
      <family val="2"/>
      <scheme val="minor"/>
    </font>
    <font>
      <b/>
      <sz val="11"/>
      <color rgb="FFFF0000"/>
      <name val="Calibri"/>
      <family val="2"/>
      <scheme val="minor"/>
    </font>
    <font>
      <b/>
      <sz val="11"/>
      <color theme="1"/>
      <name val="Arial"/>
      <family val="2"/>
    </font>
    <font>
      <sz val="11"/>
      <color theme="1"/>
      <name val="Times New Roman"/>
      <family val="1"/>
    </font>
    <font>
      <b/>
      <sz val="11"/>
      <color rgb="FFFF0000"/>
      <name val="Arial"/>
      <family val="2"/>
    </font>
    <font>
      <sz val="11"/>
      <color theme="1"/>
      <name val="Arial"/>
      <family val="2"/>
    </font>
    <font>
      <sz val="11"/>
      <color rgb="FF0000FF"/>
      <name val="Calibri"/>
      <family val="2"/>
      <scheme val="minor"/>
    </font>
    <font>
      <b/>
      <sz val="11"/>
      <color rgb="FF0000FF"/>
      <name val="Calibri"/>
      <family val="2"/>
      <scheme val="minor"/>
    </font>
    <font>
      <b/>
      <sz val="11"/>
      <color rgb="FF0000FF"/>
      <name val="Arial"/>
      <family val="2"/>
    </font>
    <font>
      <sz val="11"/>
      <color rgb="FF0000FF"/>
      <name val="Arial"/>
      <family val="2"/>
    </font>
  </fonts>
  <fills count="8">
    <fill>
      <patternFill patternType="none"/>
    </fill>
    <fill>
      <patternFill patternType="gray125"/>
    </fill>
    <fill>
      <patternFill patternType="solid">
        <fgColor theme="0" tint="-0.499984740745262"/>
        <bgColor indexed="64"/>
      </patternFill>
    </fill>
    <fill>
      <patternFill patternType="solid">
        <fgColor rgb="FF00206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5"/>
        <bgColor indexed="64"/>
      </patternFill>
    </fill>
    <fill>
      <patternFill patternType="solid">
        <fgColor theme="9"/>
        <bgColor indexed="64"/>
      </patternFill>
    </fill>
  </fills>
  <borders count="5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top style="medium">
        <color auto="1"/>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indexed="64"/>
      </left>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style="hair">
        <color indexed="64"/>
      </bottom>
      <diagonal/>
    </border>
    <border>
      <left style="medium">
        <color indexed="64"/>
      </left>
      <right/>
      <top/>
      <bottom style="hair">
        <color indexed="64"/>
      </bottom>
      <diagonal/>
    </border>
    <border>
      <left style="medium">
        <color indexed="64"/>
      </left>
      <right style="medium">
        <color indexed="64"/>
      </right>
      <top/>
      <bottom style="hair">
        <color indexed="64"/>
      </bottom>
      <diagonal/>
    </border>
    <border>
      <left style="medium">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right style="medium">
        <color indexed="64"/>
      </right>
      <top style="medium">
        <color indexed="64"/>
      </top>
      <bottom style="hair">
        <color indexed="64"/>
      </bottom>
      <diagonal/>
    </border>
    <border>
      <left style="thin">
        <color auto="1"/>
      </left>
      <right/>
      <top style="hair">
        <color auto="1"/>
      </top>
      <bottom style="hair">
        <color auto="1"/>
      </bottom>
      <diagonal/>
    </border>
    <border>
      <left style="medium">
        <color indexed="64"/>
      </left>
      <right/>
      <top style="hair">
        <color indexed="64"/>
      </top>
      <bottom style="hair">
        <color indexed="64"/>
      </bottom>
      <diagonal/>
    </border>
    <border>
      <left style="medium">
        <color indexed="64"/>
      </left>
      <right style="medium">
        <color indexed="64"/>
      </right>
      <top style="hair">
        <color auto="1"/>
      </top>
      <bottom style="hair">
        <color auto="1"/>
      </bottom>
      <diagonal/>
    </border>
    <border>
      <left/>
      <right/>
      <top style="hair">
        <color indexed="64"/>
      </top>
      <bottom style="hair">
        <color indexed="64"/>
      </bottom>
      <diagonal/>
    </border>
    <border>
      <left style="medium">
        <color indexed="64"/>
      </left>
      <right style="hair">
        <color auto="1"/>
      </right>
      <top style="hair">
        <color auto="1"/>
      </top>
      <bottom style="hair">
        <color auto="1"/>
      </bottom>
      <diagonal/>
    </border>
    <border>
      <left/>
      <right style="hair">
        <color auto="1"/>
      </right>
      <top style="hair">
        <color auto="1"/>
      </top>
      <bottom style="hair">
        <color auto="1"/>
      </bottom>
      <diagonal/>
    </border>
    <border>
      <left/>
      <right style="medium">
        <color indexed="64"/>
      </right>
      <top style="hair">
        <color indexed="64"/>
      </top>
      <bottom style="hair">
        <color indexed="64"/>
      </bottom>
      <diagonal/>
    </border>
    <border>
      <left style="hair">
        <color auto="1"/>
      </left>
      <right style="hair">
        <color indexed="64"/>
      </right>
      <top style="hair">
        <color indexed="64"/>
      </top>
      <bottom style="hair">
        <color indexed="64"/>
      </bottom>
      <diagonal/>
    </border>
    <border>
      <left style="medium">
        <color indexed="64"/>
      </left>
      <right style="medium">
        <color indexed="64"/>
      </right>
      <top style="hair">
        <color indexed="64"/>
      </top>
      <bottom/>
      <diagonal/>
    </border>
    <border>
      <left style="thin">
        <color indexed="64"/>
      </left>
      <right/>
      <top style="thin">
        <color rgb="FF000000"/>
      </top>
      <bottom/>
      <diagonal/>
    </border>
    <border>
      <left style="medium">
        <color indexed="64"/>
      </left>
      <right/>
      <top style="thin">
        <color rgb="FF000000"/>
      </top>
      <bottom/>
      <diagonal/>
    </border>
    <border>
      <left style="medium">
        <color indexed="64"/>
      </left>
      <right style="medium">
        <color indexed="64"/>
      </right>
      <top style="thin">
        <color rgb="FF000000"/>
      </top>
      <bottom/>
      <diagonal/>
    </border>
    <border>
      <left/>
      <right/>
      <top style="thin">
        <color rgb="FF000000"/>
      </top>
      <bottom/>
      <diagonal/>
    </border>
    <border>
      <left style="medium">
        <color indexed="64"/>
      </left>
      <right style="hair">
        <color indexed="64"/>
      </right>
      <top style="thin">
        <color rgb="FF000000"/>
      </top>
      <bottom/>
      <diagonal/>
    </border>
    <border>
      <left style="thin">
        <color auto="1"/>
      </left>
      <right/>
      <top style="thin">
        <color auto="1"/>
      </top>
      <bottom style="thin">
        <color auto="1"/>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rgb="FF000000"/>
      </top>
      <bottom style="thin">
        <color indexed="64"/>
      </bottom>
      <diagonal/>
    </border>
    <border>
      <left style="medium">
        <color indexed="64"/>
      </left>
      <right/>
      <top style="thin">
        <color rgb="FF000000"/>
      </top>
      <bottom style="medium">
        <color indexed="64"/>
      </bottom>
      <diagonal/>
    </border>
    <border>
      <left style="medium">
        <color indexed="64"/>
      </left>
      <right style="medium">
        <color indexed="64"/>
      </right>
      <top style="thin">
        <color rgb="FF000000"/>
      </top>
      <bottom style="medium">
        <color indexed="64"/>
      </bottom>
      <diagonal/>
    </border>
    <border>
      <left/>
      <right/>
      <top style="thin">
        <color rgb="FF000000"/>
      </top>
      <bottom style="medium">
        <color indexed="64"/>
      </bottom>
      <diagonal/>
    </border>
    <border>
      <left style="medium">
        <color indexed="64"/>
      </left>
      <right style="hair">
        <color indexed="64"/>
      </right>
      <top style="thin">
        <color rgb="FF000000"/>
      </top>
      <bottom style="medium">
        <color indexed="64"/>
      </bottom>
      <diagonal/>
    </border>
    <border>
      <left style="hair">
        <color indexed="64"/>
      </left>
      <right/>
      <top style="thin">
        <color indexed="64"/>
      </top>
      <bottom style="hair">
        <color indexed="64"/>
      </bottom>
      <diagonal/>
    </border>
    <border>
      <left style="hair">
        <color auto="1"/>
      </left>
      <right/>
      <top style="hair">
        <color auto="1"/>
      </top>
      <bottom style="hair">
        <color auto="1"/>
      </bottom>
      <diagonal/>
    </border>
    <border>
      <left style="hair">
        <color auto="1"/>
      </left>
      <right/>
      <top style="hair">
        <color auto="1"/>
      </top>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diagonal/>
    </border>
  </borders>
  <cellStyleXfs count="4">
    <xf numFmtId="0" fontId="0" fillId="0" borderId="0"/>
    <xf numFmtId="0" fontId="4" fillId="0" borderId="0">
      <alignment vertical="top"/>
    </xf>
    <xf numFmtId="43" fontId="11" fillId="0" borderId="0" applyFont="0" applyFill="0" applyBorder="0" applyAlignment="0" applyProtection="0"/>
    <xf numFmtId="9" fontId="11" fillId="0" borderId="0" applyFont="0" applyFill="0" applyBorder="0" applyAlignment="0" applyProtection="0"/>
  </cellStyleXfs>
  <cellXfs count="100">
    <xf numFmtId="0" fontId="0" fillId="0" borderId="0" xfId="0"/>
    <xf numFmtId="0" fontId="3" fillId="0" borderId="0" xfId="0" applyFont="1" applyAlignment="1">
      <alignment vertical="top" wrapText="1"/>
    </xf>
    <xf numFmtId="0" fontId="5" fillId="0" borderId="0" xfId="1" applyFont="1" applyAlignment="1">
      <alignment horizontal="left" vertical="top" wrapText="1" readingOrder="1"/>
    </xf>
    <xf numFmtId="0" fontId="6" fillId="0" borderId="0" xfId="1" applyFont="1" applyAlignment="1">
      <alignment horizontal="left" vertical="top" wrapText="1" readingOrder="1"/>
    </xf>
    <xf numFmtId="0" fontId="3" fillId="0" borderId="0" xfId="0" applyFont="1" applyFill="1" applyBorder="1" applyAlignment="1">
      <alignment vertical="top" wrapText="1"/>
    </xf>
    <xf numFmtId="0" fontId="7" fillId="0" borderId="0" xfId="0" applyNumberFormat="1" applyFont="1" applyFill="1" applyBorder="1" applyAlignment="1">
      <alignment vertical="top" wrapText="1"/>
    </xf>
    <xf numFmtId="0" fontId="8" fillId="0" borderId="0" xfId="0" applyFont="1" applyAlignment="1">
      <alignment horizontal="left" vertical="top" wrapText="1"/>
    </xf>
    <xf numFmtId="0" fontId="3" fillId="0" borderId="0" xfId="0" applyFont="1" applyAlignment="1">
      <alignment horizontal="center" vertical="top" wrapText="1"/>
    </xf>
    <xf numFmtId="0" fontId="3" fillId="0" borderId="0" xfId="0" applyFont="1" applyAlignment="1">
      <alignment vertical="center"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4" fontId="10" fillId="3" borderId="5" xfId="0" applyNumberFormat="1" applyFont="1" applyFill="1" applyBorder="1" applyAlignment="1">
      <alignment horizontal="center" vertical="center" wrapText="1"/>
    </xf>
    <xf numFmtId="4" fontId="10" fillId="3" borderId="6" xfId="0" applyNumberFormat="1"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12" xfId="0" applyFont="1" applyFill="1" applyBorder="1" applyAlignment="1">
      <alignment horizontal="center" vertical="center" wrapText="1"/>
    </xf>
    <xf numFmtId="43" fontId="9" fillId="3" borderId="8" xfId="2" applyFont="1" applyFill="1" applyBorder="1" applyAlignment="1">
      <alignment horizontal="center" vertical="center" wrapText="1"/>
    </xf>
    <xf numFmtId="0" fontId="12" fillId="4" borderId="13" xfId="0" applyFont="1" applyFill="1" applyBorder="1" applyAlignment="1">
      <alignment horizontal="right" vertical="top" wrapText="1"/>
    </xf>
    <xf numFmtId="0" fontId="12" fillId="4" borderId="14" xfId="0" applyFont="1" applyFill="1" applyBorder="1" applyAlignment="1">
      <alignment vertical="top" wrapText="1"/>
    </xf>
    <xf numFmtId="0" fontId="13" fillId="4" borderId="15" xfId="0" applyFont="1" applyFill="1" applyBorder="1" applyAlignment="1">
      <alignment vertical="top" wrapText="1"/>
    </xf>
    <xf numFmtId="43" fontId="12" fillId="4" borderId="16" xfId="2" applyFont="1" applyFill="1" applyBorder="1" applyAlignment="1">
      <alignment vertical="top" wrapText="1"/>
    </xf>
    <xf numFmtId="43" fontId="12" fillId="4" borderId="17" xfId="2" applyFont="1" applyFill="1" applyBorder="1" applyAlignment="1">
      <alignment vertical="top" wrapText="1"/>
    </xf>
    <xf numFmtId="0" fontId="2" fillId="4" borderId="18" xfId="2" applyNumberFormat="1" applyFont="1" applyFill="1" applyBorder="1" applyAlignment="1">
      <alignment vertical="top" wrapText="1"/>
    </xf>
    <xf numFmtId="0" fontId="13" fillId="0" borderId="19" xfId="0" applyFont="1" applyBorder="1" applyAlignment="1">
      <alignment horizontal="right" vertical="top" wrapText="1"/>
    </xf>
    <xf numFmtId="0" fontId="13" fillId="0" borderId="20" xfId="0" applyFont="1" applyFill="1" applyBorder="1" applyAlignment="1">
      <alignment vertical="top" wrapText="1"/>
    </xf>
    <xf numFmtId="0" fontId="13" fillId="0" borderId="21" xfId="0" applyFont="1" applyBorder="1" applyAlignment="1">
      <alignment horizontal="center" vertical="top" wrapText="1"/>
    </xf>
    <xf numFmtId="43" fontId="13" fillId="0" borderId="23" xfId="2" applyFont="1" applyBorder="1" applyAlignment="1">
      <alignment vertical="top" wrapText="1"/>
    </xf>
    <xf numFmtId="43" fontId="13" fillId="0" borderId="24" xfId="2" applyFont="1" applyBorder="1" applyAlignment="1">
      <alignment vertical="top" wrapText="1"/>
    </xf>
    <xf numFmtId="0" fontId="12" fillId="4" borderId="19" xfId="0" applyFont="1" applyFill="1" applyBorder="1" applyAlignment="1">
      <alignment horizontal="right" vertical="top" wrapText="1"/>
    </xf>
    <xf numFmtId="0" fontId="12" fillId="4" borderId="20" xfId="0" applyFont="1" applyFill="1" applyBorder="1" applyAlignment="1">
      <alignment vertical="top" wrapText="1"/>
    </xf>
    <xf numFmtId="0" fontId="12" fillId="4" borderId="21" xfId="0" applyFont="1" applyFill="1" applyBorder="1" applyAlignment="1">
      <alignment horizontal="center" vertical="top" wrapText="1"/>
    </xf>
    <xf numFmtId="43" fontId="12" fillId="4" borderId="23" xfId="2" applyFont="1" applyFill="1" applyBorder="1" applyAlignment="1">
      <alignment vertical="top" wrapText="1"/>
    </xf>
    <xf numFmtId="43" fontId="12" fillId="4" borderId="24" xfId="2" applyFont="1" applyFill="1" applyBorder="1" applyAlignment="1">
      <alignment vertical="top" wrapText="1"/>
    </xf>
    <xf numFmtId="0" fontId="13" fillId="0" borderId="19" xfId="0" applyFont="1" applyFill="1" applyBorder="1" applyAlignment="1">
      <alignment horizontal="right" vertical="top" wrapText="1"/>
    </xf>
    <xf numFmtId="0" fontId="13" fillId="0" borderId="21" xfId="0" applyFont="1" applyFill="1" applyBorder="1" applyAlignment="1">
      <alignment horizontal="center" vertical="top" wrapText="1"/>
    </xf>
    <xf numFmtId="43" fontId="13" fillId="0" borderId="23" xfId="2" applyFont="1" applyFill="1" applyBorder="1" applyAlignment="1">
      <alignment vertical="top" wrapText="1"/>
    </xf>
    <xf numFmtId="43" fontId="13" fillId="0" borderId="24" xfId="2" applyFont="1" applyFill="1" applyBorder="1" applyAlignment="1">
      <alignment vertical="top" wrapText="1"/>
    </xf>
    <xf numFmtId="0" fontId="13" fillId="4" borderId="21" xfId="0" applyFont="1" applyFill="1" applyBorder="1" applyAlignment="1">
      <alignment vertical="top" wrapText="1"/>
    </xf>
    <xf numFmtId="43" fontId="13" fillId="4" borderId="23" xfId="2" applyFont="1" applyFill="1" applyBorder="1" applyAlignment="1">
      <alignment vertical="top" wrapText="1"/>
    </xf>
    <xf numFmtId="0" fontId="8" fillId="0" borderId="0" xfId="0" applyFont="1" applyAlignment="1">
      <alignment vertical="top" wrapText="1"/>
    </xf>
    <xf numFmtId="0" fontId="12" fillId="4" borderId="21" xfId="0" applyFont="1" applyFill="1" applyBorder="1" applyAlignment="1">
      <alignment vertical="top" wrapText="1"/>
    </xf>
    <xf numFmtId="43" fontId="13" fillId="4" borderId="24" xfId="2" applyFont="1" applyFill="1" applyBorder="1" applyAlignment="1">
      <alignment vertical="top" wrapText="1"/>
    </xf>
    <xf numFmtId="0" fontId="13" fillId="0" borderId="20" xfId="0" applyFont="1" applyFill="1" applyBorder="1" applyAlignment="1">
      <alignment horizontal="left" vertical="top" wrapText="1"/>
    </xf>
    <xf numFmtId="43" fontId="13" fillId="0" borderId="26" xfId="2" applyFont="1" applyBorder="1" applyAlignment="1">
      <alignment vertical="top" wrapText="1"/>
    </xf>
    <xf numFmtId="43" fontId="13" fillId="0" borderId="26" xfId="2" applyFont="1" applyFill="1" applyBorder="1" applyAlignment="1">
      <alignment vertical="top" wrapText="1"/>
    </xf>
    <xf numFmtId="43" fontId="13" fillId="0" borderId="22" xfId="2" applyFont="1" applyFill="1" applyBorder="1" applyAlignment="1">
      <alignment vertical="top" wrapText="1"/>
    </xf>
    <xf numFmtId="0" fontId="13" fillId="0" borderId="20" xfId="0" applyFont="1" applyBorder="1" applyAlignment="1">
      <alignment vertical="top" wrapText="1"/>
    </xf>
    <xf numFmtId="0" fontId="0" fillId="0" borderId="0" xfId="0" applyAlignment="1">
      <alignment vertical="top" wrapText="1"/>
    </xf>
    <xf numFmtId="0" fontId="15" fillId="5" borderId="28" xfId="0" applyFont="1" applyFill="1" applyBorder="1" applyAlignment="1">
      <alignment vertical="top" wrapText="1"/>
    </xf>
    <xf numFmtId="0" fontId="15" fillId="5" borderId="29" xfId="0" applyFont="1" applyFill="1" applyBorder="1" applyAlignment="1">
      <alignment vertical="top" wrapText="1"/>
    </xf>
    <xf numFmtId="0" fontId="16" fillId="5" borderId="30" xfId="0" applyFont="1" applyFill="1" applyBorder="1" applyAlignment="1">
      <alignment vertical="top" wrapText="1"/>
    </xf>
    <xf numFmtId="0" fontId="16" fillId="5" borderId="32" xfId="0" applyFont="1" applyFill="1" applyBorder="1" applyAlignment="1">
      <alignment vertical="top" wrapText="1"/>
    </xf>
    <xf numFmtId="4" fontId="16" fillId="5" borderId="31" xfId="0" applyNumberFormat="1" applyFont="1" applyFill="1" applyBorder="1" applyAlignment="1">
      <alignment vertical="top" wrapText="1"/>
    </xf>
    <xf numFmtId="0" fontId="18" fillId="0" borderId="33" xfId="0" applyFont="1" applyBorder="1" applyAlignment="1">
      <alignment vertical="top" wrapText="1"/>
    </xf>
    <xf numFmtId="0" fontId="15" fillId="0" borderId="34" xfId="0" applyFont="1" applyBorder="1" applyAlignment="1">
      <alignment vertical="top" wrapText="1"/>
    </xf>
    <xf numFmtId="0" fontId="18" fillId="0" borderId="35" xfId="0" applyFont="1" applyBorder="1" applyAlignment="1">
      <alignment horizontal="center" vertical="top" wrapText="1"/>
    </xf>
    <xf numFmtId="4" fontId="18" fillId="0" borderId="37" xfId="0" applyNumberFormat="1" applyFont="1" applyBorder="1" applyAlignment="1">
      <alignment horizontal="right" vertical="top" wrapText="1"/>
    </xf>
    <xf numFmtId="10" fontId="18" fillId="0" borderId="36" xfId="3" applyNumberFormat="1" applyFont="1" applyBorder="1" applyAlignment="1">
      <alignment horizontal="right" vertical="top" wrapText="1"/>
    </xf>
    <xf numFmtId="0" fontId="17" fillId="0" borderId="38" xfId="0" applyNumberFormat="1" applyFont="1" applyBorder="1" applyAlignment="1">
      <alignment horizontal="right" vertical="top" wrapText="1"/>
    </xf>
    <xf numFmtId="0" fontId="15" fillId="5" borderId="39" xfId="0" applyFont="1" applyFill="1" applyBorder="1" applyAlignment="1">
      <alignment vertical="top" wrapText="1"/>
    </xf>
    <xf numFmtId="0" fontId="15" fillId="5" borderId="40" xfId="0" applyFont="1" applyFill="1" applyBorder="1" applyAlignment="1">
      <alignment vertical="top" wrapText="1"/>
    </xf>
    <xf numFmtId="0" fontId="16" fillId="5" borderId="41" xfId="0" applyFont="1" applyFill="1" applyBorder="1" applyAlignment="1">
      <alignment vertical="top" wrapText="1"/>
    </xf>
    <xf numFmtId="0" fontId="16" fillId="5" borderId="43" xfId="0" applyFont="1" applyFill="1" applyBorder="1" applyAlignment="1">
      <alignment vertical="top" wrapText="1"/>
    </xf>
    <xf numFmtId="4" fontId="16" fillId="5" borderId="42" xfId="0" applyNumberFormat="1" applyFont="1" applyFill="1" applyBorder="1" applyAlignment="1">
      <alignment vertical="top" wrapText="1"/>
    </xf>
    <xf numFmtId="0" fontId="1" fillId="6" borderId="4" xfId="2" applyNumberFormat="1" applyFont="1" applyFill="1" applyBorder="1" applyAlignment="1">
      <alignment horizontal="center" vertical="center" wrapText="1"/>
    </xf>
    <xf numFmtId="0" fontId="1" fillId="6" borderId="11" xfId="2" applyNumberFormat="1" applyFont="1" applyFill="1" applyBorder="1" applyAlignment="1">
      <alignment horizontal="center" vertical="center" wrapText="1"/>
    </xf>
    <xf numFmtId="0" fontId="1" fillId="6" borderId="10" xfId="2" applyNumberFormat="1" applyFont="1" applyFill="1" applyBorder="1" applyAlignment="1">
      <alignment horizontal="center" vertical="center" wrapText="1"/>
    </xf>
    <xf numFmtId="0" fontId="19" fillId="0" borderId="25" xfId="2" applyNumberFormat="1" applyFont="1" applyFill="1" applyBorder="1" applyAlignment="1">
      <alignment vertical="top" wrapText="1"/>
    </xf>
    <xf numFmtId="0" fontId="19" fillId="4" borderId="25" xfId="2" applyNumberFormat="1" applyFont="1" applyFill="1" applyBorder="1" applyAlignment="1">
      <alignment vertical="top" wrapText="1"/>
    </xf>
    <xf numFmtId="0" fontId="19" fillId="0" borderId="25" xfId="2" quotePrefix="1" applyNumberFormat="1" applyFont="1" applyFill="1" applyBorder="1" applyAlignment="1">
      <alignment vertical="top" wrapText="1"/>
    </xf>
    <xf numFmtId="0" fontId="20" fillId="4" borderId="25" xfId="2" applyNumberFormat="1" applyFont="1" applyFill="1" applyBorder="1" applyAlignment="1">
      <alignment vertical="top" wrapText="1"/>
    </xf>
    <xf numFmtId="0" fontId="19" fillId="0" borderId="27" xfId="2" applyNumberFormat="1" applyFont="1" applyFill="1" applyBorder="1" applyAlignment="1">
      <alignment horizontal="left" vertical="center" wrapText="1"/>
    </xf>
    <xf numFmtId="0" fontId="19" fillId="0" borderId="8" xfId="2" applyNumberFormat="1" applyFont="1" applyFill="1" applyBorder="1" applyAlignment="1">
      <alignment horizontal="left" vertical="center" wrapText="1"/>
    </xf>
    <xf numFmtId="0" fontId="19" fillId="0" borderId="15" xfId="2" applyNumberFormat="1" applyFont="1" applyFill="1" applyBorder="1" applyAlignment="1">
      <alignment horizontal="left" vertical="center" wrapText="1"/>
    </xf>
    <xf numFmtId="0" fontId="21" fillId="5" borderId="11" xfId="0" applyNumberFormat="1" applyFont="1" applyFill="1" applyBorder="1" applyAlignment="1">
      <alignment vertical="top" wrapText="1"/>
    </xf>
    <xf numFmtId="0" fontId="22" fillId="0" borderId="11" xfId="0" applyNumberFormat="1" applyFont="1" applyBorder="1" applyAlignment="1">
      <alignment horizontal="left" vertical="top" wrapText="1"/>
    </xf>
    <xf numFmtId="43" fontId="9" fillId="3" borderId="3" xfId="2" applyFont="1" applyFill="1" applyBorder="1" applyAlignment="1">
      <alignment horizontal="center" vertical="center" wrapText="1"/>
    </xf>
    <xf numFmtId="43" fontId="12" fillId="4" borderId="44" xfId="2" applyFont="1" applyFill="1" applyBorder="1" applyAlignment="1">
      <alignment vertical="top" wrapText="1"/>
    </xf>
    <xf numFmtId="43" fontId="13" fillId="0" borderId="45" xfId="2" applyFont="1" applyFill="1" applyBorder="1" applyAlignment="1">
      <alignment vertical="top" wrapText="1"/>
    </xf>
    <xf numFmtId="43" fontId="12" fillId="4" borderId="45" xfId="2" applyFont="1" applyFill="1" applyBorder="1" applyAlignment="1">
      <alignment vertical="top" wrapText="1"/>
    </xf>
    <xf numFmtId="43" fontId="13" fillId="4" borderId="46" xfId="2" applyFont="1" applyFill="1" applyBorder="1" applyAlignment="1">
      <alignment vertical="top" wrapText="1"/>
    </xf>
    <xf numFmtId="43" fontId="12" fillId="4" borderId="22" xfId="2" applyFont="1" applyFill="1" applyBorder="1" applyAlignment="1">
      <alignment vertical="top" wrapText="1"/>
    </xf>
    <xf numFmtId="4" fontId="15" fillId="5" borderId="28" xfId="0" applyNumberFormat="1" applyFont="1" applyFill="1" applyBorder="1" applyAlignment="1">
      <alignment vertical="top" wrapText="1"/>
    </xf>
    <xf numFmtId="4" fontId="15" fillId="0" borderId="33" xfId="0" applyNumberFormat="1" applyFont="1" applyBorder="1" applyAlignment="1">
      <alignment horizontal="right" vertical="top" wrapText="1"/>
    </xf>
    <xf numFmtId="4" fontId="15" fillId="5" borderId="47" xfId="0" applyNumberFormat="1" applyFont="1" applyFill="1" applyBorder="1" applyAlignment="1">
      <alignment vertical="top" wrapText="1"/>
    </xf>
    <xf numFmtId="0" fontId="1" fillId="7" borderId="2" xfId="2" applyNumberFormat="1" applyFont="1" applyFill="1" applyBorder="1" applyAlignment="1">
      <alignment horizontal="center" vertical="center" wrapText="1"/>
    </xf>
    <xf numFmtId="0" fontId="1" fillId="7" borderId="8" xfId="2" applyNumberFormat="1" applyFont="1" applyFill="1" applyBorder="1" applyAlignment="1">
      <alignment horizontal="center" vertical="center" wrapText="1"/>
    </xf>
    <xf numFmtId="0" fontId="1" fillId="7" borderId="12" xfId="2" applyNumberFormat="1" applyFont="1" applyFill="1" applyBorder="1" applyAlignment="1">
      <alignment horizontal="center" vertical="center" wrapText="1"/>
    </xf>
    <xf numFmtId="0" fontId="2" fillId="4" borderId="48" xfId="2" applyNumberFormat="1" applyFont="1" applyFill="1" applyBorder="1" applyAlignment="1">
      <alignment vertical="top" wrapText="1"/>
    </xf>
    <xf numFmtId="0" fontId="19" fillId="0" borderId="21" xfId="2" applyNumberFormat="1" applyFont="1" applyFill="1" applyBorder="1" applyAlignment="1">
      <alignment vertical="top" wrapText="1"/>
    </xf>
    <xf numFmtId="0" fontId="2" fillId="0" borderId="21" xfId="2" applyNumberFormat="1" applyFont="1" applyFill="1" applyBorder="1" applyAlignment="1">
      <alignment vertical="top" wrapText="1"/>
    </xf>
    <xf numFmtId="0" fontId="2" fillId="4" borderId="21" xfId="2" applyNumberFormat="1" applyFont="1" applyFill="1" applyBorder="1" applyAlignment="1">
      <alignment vertical="top" wrapText="1"/>
    </xf>
    <xf numFmtId="0" fontId="2" fillId="0" borderId="21" xfId="2" quotePrefix="1" applyNumberFormat="1" applyFont="1" applyFill="1" applyBorder="1" applyAlignment="1">
      <alignment vertical="top" wrapText="1"/>
    </xf>
    <xf numFmtId="0" fontId="14" fillId="4" borderId="21" xfId="2" applyNumberFormat="1" applyFont="1" applyFill="1" applyBorder="1" applyAlignment="1">
      <alignment vertical="top" wrapText="1"/>
    </xf>
    <xf numFmtId="0" fontId="17" fillId="5" borderId="8" xfId="0" applyNumberFormat="1" applyFont="1" applyFill="1" applyBorder="1" applyAlignment="1">
      <alignment vertical="top" wrapText="1"/>
    </xf>
    <xf numFmtId="0" fontId="7" fillId="0" borderId="8" xfId="0" applyNumberFormat="1" applyFont="1" applyBorder="1" applyAlignment="1">
      <alignment horizontal="left" vertical="top" wrapText="1"/>
    </xf>
    <xf numFmtId="0" fontId="17" fillId="0" borderId="49" xfId="0" applyNumberFormat="1" applyFont="1" applyBorder="1" applyAlignment="1">
      <alignment horizontal="right" vertical="top" wrapText="1"/>
    </xf>
    <xf numFmtId="0" fontId="17" fillId="5" borderId="12" xfId="0" applyNumberFormat="1" applyFont="1" applyFill="1" applyBorder="1" applyAlignment="1">
      <alignment vertical="top" wrapText="1"/>
    </xf>
    <xf numFmtId="0" fontId="17" fillId="5" borderId="10" xfId="0" applyNumberFormat="1" applyFont="1" applyFill="1" applyBorder="1" applyAlignment="1">
      <alignment vertical="top" wrapText="1"/>
    </xf>
  </cellXfs>
  <cellStyles count="4">
    <cellStyle name="Millares 16 3" xfId="2" xr:uid="{B93563BC-EA95-45A5-9555-F3B929F3BD1F}"/>
    <cellStyle name="Normal" xfId="0" builtinId="0"/>
    <cellStyle name="Normal 158 2" xfId="1" xr:uid="{F617E527-94FB-4DF3-A447-0392E421076E}"/>
    <cellStyle name="Porcentaje 10" xfId="3" xr:uid="{D5D31169-4307-41BA-B10D-145D71E14CB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3C601-632B-4B9F-AF78-537648D82763}">
  <dimension ref="A1:I64"/>
  <sheetViews>
    <sheetView tabSelected="1" topLeftCell="C1" zoomScale="85" zoomScaleNormal="85" workbookViewId="0">
      <selection activeCell="G7" sqref="G7"/>
    </sheetView>
  </sheetViews>
  <sheetFormatPr baseColWidth="10" defaultRowHeight="15" x14ac:dyDescent="0.25"/>
  <cols>
    <col min="1" max="1" width="5.140625" customWidth="1"/>
    <col min="2" max="2" width="13.7109375" customWidth="1"/>
    <col min="3" max="3" width="62.7109375" customWidth="1"/>
    <col min="4" max="4" width="9.85546875" customWidth="1"/>
    <col min="5" max="5" width="13.5703125" customWidth="1"/>
    <col min="6" max="6" width="15.28515625" customWidth="1"/>
    <col min="7" max="7" width="17.7109375" customWidth="1"/>
    <col min="8" max="9" width="77" customWidth="1"/>
  </cols>
  <sheetData>
    <row r="1" spans="1:9" ht="30" x14ac:dyDescent="0.25">
      <c r="A1" s="1"/>
      <c r="B1" s="1"/>
      <c r="C1" s="2" t="s">
        <v>0</v>
      </c>
      <c r="D1" s="3"/>
      <c r="E1" s="1"/>
      <c r="F1" s="4"/>
      <c r="G1" s="4"/>
      <c r="H1" s="5"/>
      <c r="I1" s="5"/>
    </row>
    <row r="2" spans="1:9" ht="30" x14ac:dyDescent="0.25">
      <c r="A2" s="1"/>
      <c r="B2" s="1"/>
      <c r="C2" s="2" t="s">
        <v>1</v>
      </c>
      <c r="D2" s="3"/>
      <c r="E2" s="1"/>
      <c r="F2" s="4"/>
      <c r="G2" s="4"/>
      <c r="H2" s="5"/>
      <c r="I2" s="5"/>
    </row>
    <row r="3" spans="1:9" x14ac:dyDescent="0.25">
      <c r="A3" s="1"/>
      <c r="B3" s="1"/>
      <c r="C3" s="6"/>
      <c r="D3" s="7"/>
      <c r="E3" s="1"/>
      <c r="F3" s="4"/>
      <c r="G3" s="4"/>
      <c r="H3" s="5"/>
      <c r="I3" s="5"/>
    </row>
    <row r="4" spans="1:9" ht="15.75" thickBot="1" x14ac:dyDescent="0.3">
      <c r="A4" s="1"/>
      <c r="B4" s="1"/>
      <c r="C4" s="1"/>
      <c r="D4" s="7"/>
      <c r="E4" s="1"/>
      <c r="F4" s="4"/>
      <c r="G4" s="4"/>
      <c r="H4" s="5"/>
      <c r="I4" s="5"/>
    </row>
    <row r="5" spans="1:9" ht="15.75" thickBot="1" x14ac:dyDescent="0.3">
      <c r="A5" s="8"/>
      <c r="B5" s="9" t="s">
        <v>2</v>
      </c>
      <c r="C5" s="9" t="s">
        <v>3</v>
      </c>
      <c r="D5" s="10" t="s">
        <v>4</v>
      </c>
      <c r="E5" s="11" t="s">
        <v>5</v>
      </c>
      <c r="F5" s="12"/>
      <c r="G5" s="12"/>
      <c r="H5" s="86" t="s">
        <v>6</v>
      </c>
      <c r="I5" s="65" t="s">
        <v>7</v>
      </c>
    </row>
    <row r="6" spans="1:9" ht="15.75" thickBot="1" x14ac:dyDescent="0.3">
      <c r="A6" s="8"/>
      <c r="B6" s="13"/>
      <c r="C6" s="13"/>
      <c r="D6" s="14"/>
      <c r="E6" s="11" t="s">
        <v>8</v>
      </c>
      <c r="F6" s="12"/>
      <c r="G6" s="12"/>
      <c r="H6" s="87"/>
      <c r="I6" s="66"/>
    </row>
    <row r="7" spans="1:9" ht="30.75" thickBot="1" x14ac:dyDescent="0.3">
      <c r="A7" s="8"/>
      <c r="B7" s="15"/>
      <c r="C7" s="15"/>
      <c r="D7" s="16"/>
      <c r="E7" s="17" t="s">
        <v>9</v>
      </c>
      <c r="F7" s="17" t="s">
        <v>10</v>
      </c>
      <c r="G7" s="77" t="s">
        <v>11</v>
      </c>
      <c r="H7" s="88"/>
      <c r="I7" s="67"/>
    </row>
    <row r="8" spans="1:9" x14ac:dyDescent="0.25">
      <c r="A8" s="1"/>
      <c r="B8" s="18">
        <v>100</v>
      </c>
      <c r="C8" s="19" t="s">
        <v>12</v>
      </c>
      <c r="D8" s="20"/>
      <c r="E8" s="21"/>
      <c r="F8" s="22"/>
      <c r="G8" s="78">
        <f>SUM(G9:G10)</f>
        <v>553511.80000000005</v>
      </c>
      <c r="H8" s="89"/>
      <c r="I8" s="23"/>
    </row>
    <row r="9" spans="1:9" x14ac:dyDescent="0.25">
      <c r="A9" s="1"/>
      <c r="B9" s="24" t="s">
        <v>13</v>
      </c>
      <c r="C9" s="25" t="s">
        <v>14</v>
      </c>
      <c r="D9" s="26" t="s">
        <v>15</v>
      </c>
      <c r="E9" s="27">
        <v>1</v>
      </c>
      <c r="F9" s="28">
        <v>1579.9</v>
      </c>
      <c r="G9" s="79">
        <f>+ROUND(E9*F9,2)</f>
        <v>1579.9</v>
      </c>
      <c r="H9" s="90"/>
      <c r="I9" s="68"/>
    </row>
    <row r="10" spans="1:9" ht="45" x14ac:dyDescent="0.25">
      <c r="A10" s="1"/>
      <c r="B10" s="24" t="s">
        <v>16</v>
      </c>
      <c r="C10" s="25" t="s">
        <v>17</v>
      </c>
      <c r="D10" s="26" t="s">
        <v>18</v>
      </c>
      <c r="E10" s="27">
        <v>1</v>
      </c>
      <c r="F10" s="28">
        <v>551931.9</v>
      </c>
      <c r="G10" s="79">
        <f>+ROUND(E10*F10,2)</f>
        <v>551931.9</v>
      </c>
      <c r="H10" s="91" t="s">
        <v>19</v>
      </c>
      <c r="I10" s="68" t="s">
        <v>20</v>
      </c>
    </row>
    <row r="11" spans="1:9" x14ac:dyDescent="0.25">
      <c r="A11" s="1"/>
      <c r="B11" s="29">
        <v>200</v>
      </c>
      <c r="C11" s="30" t="s">
        <v>21</v>
      </c>
      <c r="D11" s="31"/>
      <c r="E11" s="32"/>
      <c r="F11" s="33">
        <v>0</v>
      </c>
      <c r="G11" s="80">
        <f>SUM(G12:G17)</f>
        <v>1280579.44</v>
      </c>
      <c r="H11" s="92"/>
      <c r="I11" s="69"/>
    </row>
    <row r="12" spans="1:9" ht="60" x14ac:dyDescent="0.25">
      <c r="A12" s="1"/>
      <c r="B12" s="34" t="s">
        <v>22</v>
      </c>
      <c r="C12" s="25" t="s">
        <v>23</v>
      </c>
      <c r="D12" s="35" t="s">
        <v>18</v>
      </c>
      <c r="E12" s="36">
        <v>1</v>
      </c>
      <c r="F12" s="37">
        <v>438700</v>
      </c>
      <c r="G12" s="79">
        <f t="shared" ref="G12:G17" si="0">+ROUND(E12*F12,2)</f>
        <v>438700</v>
      </c>
      <c r="H12" s="93" t="s">
        <v>24</v>
      </c>
      <c r="I12" s="70" t="s">
        <v>25</v>
      </c>
    </row>
    <row r="13" spans="1:9" x14ac:dyDescent="0.25">
      <c r="A13" s="1"/>
      <c r="B13" s="34" t="s">
        <v>26</v>
      </c>
      <c r="C13" s="25" t="s">
        <v>27</v>
      </c>
      <c r="D13" s="35" t="s">
        <v>28</v>
      </c>
      <c r="E13" s="36">
        <v>1.56</v>
      </c>
      <c r="F13" s="37">
        <v>3216.11</v>
      </c>
      <c r="G13" s="79">
        <f t="shared" si="0"/>
        <v>5017.13</v>
      </c>
      <c r="H13" s="91"/>
      <c r="I13" s="68"/>
    </row>
    <row r="14" spans="1:9" ht="30" x14ac:dyDescent="0.25">
      <c r="A14" s="1"/>
      <c r="B14" s="34" t="s">
        <v>29</v>
      </c>
      <c r="C14" s="25" t="s">
        <v>30</v>
      </c>
      <c r="D14" s="35" t="s">
        <v>31</v>
      </c>
      <c r="E14" s="36">
        <v>5</v>
      </c>
      <c r="F14" s="37">
        <v>21825.82</v>
      </c>
      <c r="G14" s="79">
        <f t="shared" si="0"/>
        <v>109129.1</v>
      </c>
      <c r="H14" s="91" t="s">
        <v>32</v>
      </c>
      <c r="I14" s="68" t="s">
        <v>33</v>
      </c>
    </row>
    <row r="15" spans="1:9" ht="75" x14ac:dyDescent="0.25">
      <c r="A15" s="1"/>
      <c r="B15" s="34" t="s">
        <v>34</v>
      </c>
      <c r="C15" s="25" t="s">
        <v>35</v>
      </c>
      <c r="D15" s="35" t="s">
        <v>28</v>
      </c>
      <c r="E15" s="36">
        <v>2.0299999999999998</v>
      </c>
      <c r="F15" s="37">
        <v>73516.05</v>
      </c>
      <c r="G15" s="79">
        <f t="shared" si="0"/>
        <v>149237.57999999999</v>
      </c>
      <c r="H15" s="91" t="s">
        <v>36</v>
      </c>
      <c r="I15" s="68" t="s">
        <v>37</v>
      </c>
    </row>
    <row r="16" spans="1:9" ht="30" x14ac:dyDescent="0.25">
      <c r="A16" s="1"/>
      <c r="B16" s="34" t="s">
        <v>38</v>
      </c>
      <c r="C16" s="25" t="s">
        <v>39</v>
      </c>
      <c r="D16" s="35" t="s">
        <v>40</v>
      </c>
      <c r="E16" s="36">
        <v>468</v>
      </c>
      <c r="F16" s="37">
        <v>10.06</v>
      </c>
      <c r="G16" s="79">
        <f t="shared" si="0"/>
        <v>4708.08</v>
      </c>
      <c r="H16" s="91" t="s">
        <v>41</v>
      </c>
      <c r="I16" s="68" t="s">
        <v>42</v>
      </c>
    </row>
    <row r="17" spans="1:9" ht="45" x14ac:dyDescent="0.25">
      <c r="A17" s="1"/>
      <c r="B17" s="34" t="s">
        <v>43</v>
      </c>
      <c r="C17" s="25" t="s">
        <v>44</v>
      </c>
      <c r="D17" s="35" t="s">
        <v>31</v>
      </c>
      <c r="E17" s="36">
        <v>5</v>
      </c>
      <c r="F17" s="37">
        <v>114757.51</v>
      </c>
      <c r="G17" s="79">
        <f t="shared" si="0"/>
        <v>573787.55000000005</v>
      </c>
      <c r="H17" s="91" t="s">
        <v>45</v>
      </c>
      <c r="I17" s="68" t="s">
        <v>46</v>
      </c>
    </row>
    <row r="18" spans="1:9" x14ac:dyDescent="0.25">
      <c r="A18" s="1"/>
      <c r="B18" s="29">
        <v>300</v>
      </c>
      <c r="C18" s="30" t="s">
        <v>47</v>
      </c>
      <c r="D18" s="38"/>
      <c r="E18" s="39"/>
      <c r="F18" s="33">
        <v>0</v>
      </c>
      <c r="G18" s="80">
        <f>SUM(G19:G21)</f>
        <v>1403802.14</v>
      </c>
      <c r="H18" s="92"/>
      <c r="I18" s="69"/>
    </row>
    <row r="19" spans="1:9" ht="90" x14ac:dyDescent="0.25">
      <c r="A19" s="1"/>
      <c r="B19" s="34" t="s">
        <v>48</v>
      </c>
      <c r="C19" s="25" t="s">
        <v>49</v>
      </c>
      <c r="D19" s="35" t="s">
        <v>40</v>
      </c>
      <c r="E19" s="36">
        <v>2767.65</v>
      </c>
      <c r="F19" s="37">
        <v>47.28</v>
      </c>
      <c r="G19" s="79">
        <f t="shared" ref="G19:G21" si="1">+ROUND(E19*F19,2)</f>
        <v>130854.49</v>
      </c>
      <c r="H19" s="91" t="s">
        <v>50</v>
      </c>
      <c r="I19" s="68" t="s">
        <v>51</v>
      </c>
    </row>
    <row r="20" spans="1:9" ht="90" x14ac:dyDescent="0.25">
      <c r="A20" s="1"/>
      <c r="B20" s="34" t="s">
        <v>52</v>
      </c>
      <c r="C20" s="25" t="s">
        <v>53</v>
      </c>
      <c r="D20" s="35" t="s">
        <v>40</v>
      </c>
      <c r="E20" s="36">
        <v>1379.71</v>
      </c>
      <c r="F20" s="37">
        <v>51.95</v>
      </c>
      <c r="G20" s="79">
        <f t="shared" si="1"/>
        <v>71675.929999999993</v>
      </c>
      <c r="H20" s="91" t="s">
        <v>50</v>
      </c>
      <c r="I20" s="68" t="s">
        <v>54</v>
      </c>
    </row>
    <row r="21" spans="1:9" ht="120" x14ac:dyDescent="0.25">
      <c r="A21" s="1"/>
      <c r="B21" s="34" t="s">
        <v>55</v>
      </c>
      <c r="C21" s="25" t="s">
        <v>56</v>
      </c>
      <c r="D21" s="35" t="s">
        <v>40</v>
      </c>
      <c r="E21" s="36">
        <v>27943.05</v>
      </c>
      <c r="F21" s="37">
        <v>42.99</v>
      </c>
      <c r="G21" s="79">
        <f t="shared" si="1"/>
        <v>1201271.72</v>
      </c>
      <c r="H21" s="91" t="s">
        <v>57</v>
      </c>
      <c r="I21" s="68" t="s">
        <v>54</v>
      </c>
    </row>
    <row r="22" spans="1:9" x14ac:dyDescent="0.25">
      <c r="A22" s="40"/>
      <c r="B22" s="29">
        <v>400</v>
      </c>
      <c r="C22" s="30" t="s">
        <v>58</v>
      </c>
      <c r="D22" s="41"/>
      <c r="E22" s="32"/>
      <c r="F22" s="33">
        <v>0</v>
      </c>
      <c r="G22" s="80">
        <f>SUM(G23:G39)</f>
        <v>3006250.2599999993</v>
      </c>
      <c r="H22" s="94"/>
      <c r="I22" s="71"/>
    </row>
    <row r="23" spans="1:9" x14ac:dyDescent="0.25">
      <c r="A23" s="1"/>
      <c r="B23" s="29" t="s">
        <v>59</v>
      </c>
      <c r="C23" s="30" t="s">
        <v>60</v>
      </c>
      <c r="D23" s="38"/>
      <c r="E23" s="39"/>
      <c r="F23" s="42">
        <v>0</v>
      </c>
      <c r="G23" s="81"/>
      <c r="H23" s="92"/>
      <c r="I23" s="69"/>
    </row>
    <row r="24" spans="1:9" ht="30" x14ac:dyDescent="0.25">
      <c r="A24" s="1"/>
      <c r="B24" s="24" t="s">
        <v>61</v>
      </c>
      <c r="C24" s="43" t="s">
        <v>62</v>
      </c>
      <c r="D24" s="26" t="s">
        <v>63</v>
      </c>
      <c r="E24" s="27">
        <v>1.38</v>
      </c>
      <c r="F24" s="44">
        <v>7570.99</v>
      </c>
      <c r="G24" s="46">
        <f t="shared" ref="G24:G39" si="2">+ROUND(E24*F24,2)</f>
        <v>10447.969999999999</v>
      </c>
      <c r="H24" s="91" t="s">
        <v>64</v>
      </c>
      <c r="I24" s="68" t="s">
        <v>65</v>
      </c>
    </row>
    <row r="25" spans="1:9" x14ac:dyDescent="0.25">
      <c r="A25" s="1"/>
      <c r="B25" s="34" t="s">
        <v>66</v>
      </c>
      <c r="C25" s="25" t="s">
        <v>67</v>
      </c>
      <c r="D25" s="35" t="s">
        <v>68</v>
      </c>
      <c r="E25" s="36">
        <v>19118.16</v>
      </c>
      <c r="F25" s="45">
        <v>6.71</v>
      </c>
      <c r="G25" s="46">
        <f t="shared" si="2"/>
        <v>128282.85</v>
      </c>
      <c r="H25" s="91"/>
      <c r="I25" s="68" t="s">
        <v>42</v>
      </c>
    </row>
    <row r="26" spans="1:9" ht="45" x14ac:dyDescent="0.25">
      <c r="A26" s="1"/>
      <c r="B26" s="34" t="s">
        <v>69</v>
      </c>
      <c r="C26" s="25" t="s">
        <v>70</v>
      </c>
      <c r="D26" s="35" t="s">
        <v>68</v>
      </c>
      <c r="E26" s="36">
        <v>1439</v>
      </c>
      <c r="F26" s="45">
        <v>21.11</v>
      </c>
      <c r="G26" s="46">
        <f t="shared" si="2"/>
        <v>30377.29</v>
      </c>
      <c r="H26" s="91" t="s">
        <v>71</v>
      </c>
      <c r="I26" s="68" t="s">
        <v>42</v>
      </c>
    </row>
    <row r="27" spans="1:9" ht="30" x14ac:dyDescent="0.25">
      <c r="A27" s="1"/>
      <c r="B27" s="34" t="s">
        <v>72</v>
      </c>
      <c r="C27" s="25" t="s">
        <v>73</v>
      </c>
      <c r="D27" s="35" t="s">
        <v>68</v>
      </c>
      <c r="E27" s="36">
        <v>21546.62</v>
      </c>
      <c r="F27" s="45">
        <v>11.59</v>
      </c>
      <c r="G27" s="46">
        <f t="shared" si="2"/>
        <v>249725.33</v>
      </c>
      <c r="H27" s="91"/>
      <c r="I27" s="68" t="s">
        <v>74</v>
      </c>
    </row>
    <row r="28" spans="1:9" ht="45" x14ac:dyDescent="0.25">
      <c r="A28" s="1"/>
      <c r="B28" s="34" t="s">
        <v>75</v>
      </c>
      <c r="C28" s="25" t="s">
        <v>76</v>
      </c>
      <c r="D28" s="35" t="s">
        <v>68</v>
      </c>
      <c r="E28" s="36">
        <v>200</v>
      </c>
      <c r="F28" s="45">
        <v>129.54</v>
      </c>
      <c r="G28" s="46">
        <f t="shared" si="2"/>
        <v>25908</v>
      </c>
      <c r="H28" s="91" t="s">
        <v>77</v>
      </c>
      <c r="I28" s="68" t="s">
        <v>78</v>
      </c>
    </row>
    <row r="29" spans="1:9" ht="30" x14ac:dyDescent="0.25">
      <c r="A29" s="1"/>
      <c r="B29" s="34" t="s">
        <v>79</v>
      </c>
      <c r="C29" s="25" t="s">
        <v>80</v>
      </c>
      <c r="D29" s="35" t="s">
        <v>68</v>
      </c>
      <c r="E29" s="36">
        <v>27943.05</v>
      </c>
      <c r="F29" s="45">
        <v>17.23</v>
      </c>
      <c r="G29" s="46">
        <f t="shared" si="2"/>
        <v>481458.75</v>
      </c>
      <c r="H29" s="91" t="s">
        <v>81</v>
      </c>
      <c r="I29" s="68" t="s">
        <v>82</v>
      </c>
    </row>
    <row r="30" spans="1:9" ht="45" x14ac:dyDescent="0.25">
      <c r="A30" s="1"/>
      <c r="B30" s="34" t="s">
        <v>83</v>
      </c>
      <c r="C30" s="25" t="s">
        <v>84</v>
      </c>
      <c r="D30" s="35" t="s">
        <v>40</v>
      </c>
      <c r="E30" s="36">
        <v>17472.189999999999</v>
      </c>
      <c r="F30" s="45">
        <v>51.46</v>
      </c>
      <c r="G30" s="46">
        <f t="shared" si="2"/>
        <v>899118.9</v>
      </c>
      <c r="H30" s="91" t="s">
        <v>85</v>
      </c>
      <c r="I30" s="68" t="s">
        <v>86</v>
      </c>
    </row>
    <row r="31" spans="1:9" x14ac:dyDescent="0.25">
      <c r="A31" s="1"/>
      <c r="B31" s="34" t="s">
        <v>87</v>
      </c>
      <c r="C31" s="25" t="s">
        <v>88</v>
      </c>
      <c r="D31" s="35" t="s">
        <v>40</v>
      </c>
      <c r="E31" s="36">
        <v>12842.64</v>
      </c>
      <c r="F31" s="45">
        <v>22.46</v>
      </c>
      <c r="G31" s="46">
        <f t="shared" si="2"/>
        <v>288445.69</v>
      </c>
      <c r="H31" s="91"/>
      <c r="I31" s="68" t="s">
        <v>89</v>
      </c>
    </row>
    <row r="32" spans="1:9" x14ac:dyDescent="0.25">
      <c r="A32" s="1"/>
      <c r="B32" s="34" t="s">
        <v>90</v>
      </c>
      <c r="C32" s="25" t="s">
        <v>91</v>
      </c>
      <c r="D32" s="35" t="s">
        <v>40</v>
      </c>
      <c r="E32" s="36">
        <v>13698.21</v>
      </c>
      <c r="F32" s="45">
        <v>5.3</v>
      </c>
      <c r="G32" s="46">
        <f t="shared" si="2"/>
        <v>72600.509999999995</v>
      </c>
      <c r="H32" s="91"/>
      <c r="I32" s="68"/>
    </row>
    <row r="33" spans="1:9" x14ac:dyDescent="0.25">
      <c r="A33" s="1"/>
      <c r="B33" s="34" t="s">
        <v>92</v>
      </c>
      <c r="C33" s="25" t="s">
        <v>93</v>
      </c>
      <c r="D33" s="35" t="s">
        <v>94</v>
      </c>
      <c r="E33" s="36">
        <v>6731.81</v>
      </c>
      <c r="F33" s="45">
        <v>4.8</v>
      </c>
      <c r="G33" s="46">
        <f t="shared" si="2"/>
        <v>32312.69</v>
      </c>
      <c r="H33" s="91" t="s">
        <v>95</v>
      </c>
      <c r="I33" s="68"/>
    </row>
    <row r="34" spans="1:9" ht="135" x14ac:dyDescent="0.25">
      <c r="A34" s="1"/>
      <c r="B34" s="34" t="s">
        <v>96</v>
      </c>
      <c r="C34" s="25" t="s">
        <v>97</v>
      </c>
      <c r="D34" s="35" t="s">
        <v>40</v>
      </c>
      <c r="E34" s="36">
        <v>2212.14</v>
      </c>
      <c r="F34" s="45">
        <v>29.62</v>
      </c>
      <c r="G34" s="46">
        <f t="shared" si="2"/>
        <v>65523.59</v>
      </c>
      <c r="H34" s="91" t="s">
        <v>98</v>
      </c>
      <c r="I34" s="68" t="s">
        <v>99</v>
      </c>
    </row>
    <row r="35" spans="1:9" ht="60" x14ac:dyDescent="0.25">
      <c r="A35" s="1"/>
      <c r="B35" s="34" t="s">
        <v>100</v>
      </c>
      <c r="C35" s="25" t="s">
        <v>101</v>
      </c>
      <c r="D35" s="35" t="s">
        <v>102</v>
      </c>
      <c r="E35" s="36">
        <v>35267.54</v>
      </c>
      <c r="F35" s="45">
        <v>14.2</v>
      </c>
      <c r="G35" s="46">
        <f t="shared" si="2"/>
        <v>500799.07</v>
      </c>
      <c r="H35" s="91" t="s">
        <v>103</v>
      </c>
      <c r="I35" s="68" t="s">
        <v>104</v>
      </c>
    </row>
    <row r="36" spans="1:9" ht="45" x14ac:dyDescent="0.25">
      <c r="A36" s="1"/>
      <c r="B36" s="34" t="s">
        <v>105</v>
      </c>
      <c r="C36" s="25" t="s">
        <v>106</v>
      </c>
      <c r="D36" s="35" t="s">
        <v>40</v>
      </c>
      <c r="E36" s="36">
        <v>33961.81</v>
      </c>
      <c r="F36" s="45">
        <v>4.2</v>
      </c>
      <c r="G36" s="46">
        <f t="shared" si="2"/>
        <v>142639.6</v>
      </c>
      <c r="H36" s="91" t="s">
        <v>107</v>
      </c>
      <c r="I36" s="68" t="s">
        <v>108</v>
      </c>
    </row>
    <row r="37" spans="1:9" ht="30" x14ac:dyDescent="0.25">
      <c r="A37" s="1"/>
      <c r="B37" s="34" t="s">
        <v>109</v>
      </c>
      <c r="C37" s="25" t="s">
        <v>110</v>
      </c>
      <c r="D37" s="35" t="s">
        <v>40</v>
      </c>
      <c r="E37" s="36">
        <v>1379.71</v>
      </c>
      <c r="F37" s="45">
        <v>20.5</v>
      </c>
      <c r="G37" s="46">
        <f t="shared" si="2"/>
        <v>28284.06</v>
      </c>
      <c r="H37" s="91" t="s">
        <v>111</v>
      </c>
      <c r="I37" s="68"/>
    </row>
    <row r="38" spans="1:9" ht="225" x14ac:dyDescent="0.25">
      <c r="A38" s="1"/>
      <c r="B38" s="34" t="s">
        <v>112</v>
      </c>
      <c r="C38" s="25" t="s">
        <v>113</v>
      </c>
      <c r="D38" s="35" t="s">
        <v>40</v>
      </c>
      <c r="E38" s="36">
        <v>3212.05</v>
      </c>
      <c r="F38" s="45">
        <v>6.27</v>
      </c>
      <c r="G38" s="46">
        <f t="shared" si="2"/>
        <v>20139.55</v>
      </c>
      <c r="H38" s="91" t="s">
        <v>114</v>
      </c>
      <c r="I38" s="68"/>
    </row>
    <row r="39" spans="1:9" x14ac:dyDescent="0.25">
      <c r="A39" s="1"/>
      <c r="B39" s="34" t="s">
        <v>115</v>
      </c>
      <c r="C39" s="25" t="s">
        <v>116</v>
      </c>
      <c r="D39" s="35" t="s">
        <v>102</v>
      </c>
      <c r="E39" s="36">
        <v>13783.75</v>
      </c>
      <c r="F39" s="45">
        <v>2.19</v>
      </c>
      <c r="G39" s="46">
        <f t="shared" si="2"/>
        <v>30186.41</v>
      </c>
      <c r="H39" s="91" t="s">
        <v>117</v>
      </c>
      <c r="I39" s="68" t="s">
        <v>118</v>
      </c>
    </row>
    <row r="40" spans="1:9" x14ac:dyDescent="0.25">
      <c r="A40" s="1"/>
      <c r="B40" s="29">
        <v>500</v>
      </c>
      <c r="C40" s="30" t="s">
        <v>119</v>
      </c>
      <c r="D40" s="38"/>
      <c r="E40" s="32"/>
      <c r="F40" s="33">
        <v>0</v>
      </c>
      <c r="G40" s="82">
        <f>SUM(G41:G50)</f>
        <v>1347555.5499999998</v>
      </c>
      <c r="H40" s="92"/>
      <c r="I40" s="69"/>
    </row>
    <row r="41" spans="1:9" x14ac:dyDescent="0.25">
      <c r="A41" s="1"/>
      <c r="B41" s="34" t="s">
        <v>120</v>
      </c>
      <c r="C41" s="25" t="s">
        <v>121</v>
      </c>
      <c r="D41" s="35" t="s">
        <v>122</v>
      </c>
      <c r="E41" s="36">
        <v>25175.4</v>
      </c>
      <c r="F41" s="37">
        <v>10</v>
      </c>
      <c r="G41" s="46">
        <f t="shared" ref="G41:G50" si="3">+ROUND(E41*F41,2)</f>
        <v>251754</v>
      </c>
      <c r="H41" s="91" t="s">
        <v>123</v>
      </c>
      <c r="I41" s="68"/>
    </row>
    <row r="42" spans="1:9" x14ac:dyDescent="0.25">
      <c r="A42" s="1"/>
      <c r="B42" s="34" t="s">
        <v>124</v>
      </c>
      <c r="C42" s="25" t="s">
        <v>125</v>
      </c>
      <c r="D42" s="35" t="s">
        <v>126</v>
      </c>
      <c r="E42" s="36">
        <v>2767.65</v>
      </c>
      <c r="F42" s="37">
        <v>10</v>
      </c>
      <c r="G42" s="46">
        <f t="shared" si="3"/>
        <v>27676.5</v>
      </c>
      <c r="H42" s="91" t="s">
        <v>123</v>
      </c>
      <c r="I42" s="68"/>
    </row>
    <row r="43" spans="1:9" x14ac:dyDescent="0.25">
      <c r="A43" s="1"/>
      <c r="B43" s="34" t="s">
        <v>127</v>
      </c>
      <c r="C43" s="25" t="s">
        <v>128</v>
      </c>
      <c r="D43" s="35" t="s">
        <v>126</v>
      </c>
      <c r="E43" s="36">
        <v>1379.71</v>
      </c>
      <c r="F43" s="37">
        <v>10</v>
      </c>
      <c r="G43" s="46">
        <f t="shared" si="3"/>
        <v>13797.1</v>
      </c>
      <c r="H43" s="91" t="s">
        <v>123</v>
      </c>
      <c r="I43" s="68"/>
    </row>
    <row r="44" spans="1:9" x14ac:dyDescent="0.25">
      <c r="A44" s="1"/>
      <c r="B44" s="34" t="s">
        <v>129</v>
      </c>
      <c r="C44" s="25" t="s">
        <v>130</v>
      </c>
      <c r="D44" s="35" t="s">
        <v>126</v>
      </c>
      <c r="E44" s="36">
        <v>1602.47</v>
      </c>
      <c r="F44" s="37">
        <v>2.95</v>
      </c>
      <c r="G44" s="46">
        <f t="shared" si="3"/>
        <v>4727.29</v>
      </c>
      <c r="H44" s="91" t="s">
        <v>123</v>
      </c>
      <c r="I44" s="68"/>
    </row>
    <row r="45" spans="1:9" x14ac:dyDescent="0.25">
      <c r="A45" s="1"/>
      <c r="B45" s="34" t="s">
        <v>131</v>
      </c>
      <c r="C45" s="25" t="s">
        <v>132</v>
      </c>
      <c r="D45" s="35" t="s">
        <v>126</v>
      </c>
      <c r="E45" s="36">
        <v>163.41</v>
      </c>
      <c r="F45" s="37">
        <v>2.95</v>
      </c>
      <c r="G45" s="46">
        <f t="shared" si="3"/>
        <v>482.06</v>
      </c>
      <c r="H45" s="91" t="s">
        <v>123</v>
      </c>
      <c r="I45" s="68"/>
    </row>
    <row r="46" spans="1:9" x14ac:dyDescent="0.25">
      <c r="A46" s="1"/>
      <c r="B46" s="34" t="s">
        <v>133</v>
      </c>
      <c r="C46" s="25" t="s">
        <v>134</v>
      </c>
      <c r="D46" s="35" t="s">
        <v>126</v>
      </c>
      <c r="E46" s="36">
        <v>4518.25</v>
      </c>
      <c r="F46" s="37">
        <v>2.95</v>
      </c>
      <c r="G46" s="46">
        <f t="shared" si="3"/>
        <v>13328.84</v>
      </c>
      <c r="H46" s="91" t="s">
        <v>123</v>
      </c>
      <c r="I46" s="68"/>
    </row>
    <row r="47" spans="1:9" ht="30" x14ac:dyDescent="0.25">
      <c r="A47" s="1"/>
      <c r="B47" s="34" t="s">
        <v>135</v>
      </c>
      <c r="C47" s="25" t="s">
        <v>136</v>
      </c>
      <c r="D47" s="35" t="s">
        <v>137</v>
      </c>
      <c r="E47" s="36">
        <v>33961.81</v>
      </c>
      <c r="F47" s="37">
        <v>10.41</v>
      </c>
      <c r="G47" s="46">
        <f t="shared" si="3"/>
        <v>353542.44</v>
      </c>
      <c r="H47" s="91" t="s">
        <v>123</v>
      </c>
      <c r="I47" s="68"/>
    </row>
    <row r="48" spans="1:9" x14ac:dyDescent="0.25">
      <c r="A48" s="1"/>
      <c r="B48" s="34" t="s">
        <v>138</v>
      </c>
      <c r="C48" s="25" t="s">
        <v>139</v>
      </c>
      <c r="D48" s="35" t="s">
        <v>137</v>
      </c>
      <c r="E48" s="36"/>
      <c r="F48" s="37">
        <v>3.09</v>
      </c>
      <c r="G48" s="46">
        <f t="shared" si="3"/>
        <v>0</v>
      </c>
      <c r="H48" s="91" t="s">
        <v>123</v>
      </c>
      <c r="I48" s="68"/>
    </row>
    <row r="49" spans="1:9" ht="30" x14ac:dyDescent="0.25">
      <c r="A49" s="1"/>
      <c r="B49" s="34" t="s">
        <v>140</v>
      </c>
      <c r="C49" s="25" t="s">
        <v>141</v>
      </c>
      <c r="D49" s="35" t="s">
        <v>126</v>
      </c>
      <c r="E49" s="36">
        <v>30314.83</v>
      </c>
      <c r="F49" s="37">
        <v>14.14</v>
      </c>
      <c r="G49" s="46">
        <f t="shared" si="3"/>
        <v>428651.7</v>
      </c>
      <c r="H49" s="91" t="s">
        <v>123</v>
      </c>
      <c r="I49" s="68"/>
    </row>
    <row r="50" spans="1:9" x14ac:dyDescent="0.25">
      <c r="A50" s="1"/>
      <c r="B50" s="34" t="s">
        <v>142</v>
      </c>
      <c r="C50" s="25" t="s">
        <v>143</v>
      </c>
      <c r="D50" s="35" t="s">
        <v>126</v>
      </c>
      <c r="E50" s="36">
        <v>63557.8</v>
      </c>
      <c r="F50" s="37">
        <v>3.99</v>
      </c>
      <c r="G50" s="46">
        <f t="shared" si="3"/>
        <v>253595.62</v>
      </c>
      <c r="H50" s="91" t="s">
        <v>123</v>
      </c>
      <c r="I50" s="68"/>
    </row>
    <row r="51" spans="1:9" x14ac:dyDescent="0.25">
      <c r="A51" s="1"/>
      <c r="B51" s="29">
        <v>600</v>
      </c>
      <c r="C51" s="30" t="s">
        <v>144</v>
      </c>
      <c r="D51" s="38"/>
      <c r="E51" s="32"/>
      <c r="F51" s="33"/>
      <c r="G51" s="82">
        <f>SUM(G52:G55)</f>
        <v>495089.20999999996</v>
      </c>
      <c r="H51" s="92"/>
      <c r="I51" s="69"/>
    </row>
    <row r="52" spans="1:9" x14ac:dyDescent="0.25">
      <c r="A52" s="1"/>
      <c r="B52" s="34" t="s">
        <v>145</v>
      </c>
      <c r="C52" s="25" t="s">
        <v>146</v>
      </c>
      <c r="D52" s="35" t="s">
        <v>147</v>
      </c>
      <c r="E52" s="36">
        <v>138</v>
      </c>
      <c r="F52" s="37">
        <v>254.15</v>
      </c>
      <c r="G52" s="46">
        <f t="shared" ref="G52:G55" si="4">+ROUND(E52*F52,2)</f>
        <v>35072.699999999997</v>
      </c>
      <c r="H52" s="91"/>
      <c r="I52" s="72" t="s">
        <v>148</v>
      </c>
    </row>
    <row r="53" spans="1:9" x14ac:dyDescent="0.25">
      <c r="A53" s="1"/>
      <c r="B53" s="34" t="s">
        <v>149</v>
      </c>
      <c r="C53" s="25" t="s">
        <v>150</v>
      </c>
      <c r="D53" s="35" t="s">
        <v>15</v>
      </c>
      <c r="E53" s="36">
        <v>2</v>
      </c>
      <c r="F53" s="37">
        <v>58227.72</v>
      </c>
      <c r="G53" s="46">
        <f t="shared" si="4"/>
        <v>116455.44</v>
      </c>
      <c r="H53" s="91"/>
      <c r="I53" s="73"/>
    </row>
    <row r="54" spans="1:9" x14ac:dyDescent="0.25">
      <c r="A54" s="1"/>
      <c r="B54" s="34" t="s">
        <v>151</v>
      </c>
      <c r="C54" s="25" t="s">
        <v>152</v>
      </c>
      <c r="D54" s="35" t="s">
        <v>147</v>
      </c>
      <c r="E54" s="36">
        <v>100.56</v>
      </c>
      <c r="F54" s="37">
        <v>3086.44</v>
      </c>
      <c r="G54" s="46">
        <f t="shared" si="4"/>
        <v>310372.40999999997</v>
      </c>
      <c r="H54" s="91"/>
      <c r="I54" s="73"/>
    </row>
    <row r="55" spans="1:9" ht="150" x14ac:dyDescent="0.25">
      <c r="A55" s="1"/>
      <c r="B55" s="34" t="s">
        <v>153</v>
      </c>
      <c r="C55" s="25" t="s">
        <v>154</v>
      </c>
      <c r="D55" s="35" t="s">
        <v>40</v>
      </c>
      <c r="E55" s="36">
        <v>103</v>
      </c>
      <c r="F55" s="37">
        <v>322.22000000000003</v>
      </c>
      <c r="G55" s="46">
        <f t="shared" si="4"/>
        <v>33188.660000000003</v>
      </c>
      <c r="H55" s="91" t="s">
        <v>155</v>
      </c>
      <c r="I55" s="74"/>
    </row>
    <row r="56" spans="1:9" x14ac:dyDescent="0.25">
      <c r="A56" s="1"/>
      <c r="B56" s="29">
        <v>700</v>
      </c>
      <c r="C56" s="30" t="s">
        <v>156</v>
      </c>
      <c r="D56" s="38"/>
      <c r="E56" s="32"/>
      <c r="F56" s="33">
        <v>0</v>
      </c>
      <c r="G56" s="82">
        <f>SUM(G57:G58)</f>
        <v>127481.92</v>
      </c>
      <c r="H56" s="92"/>
      <c r="I56" s="69"/>
    </row>
    <row r="57" spans="1:9" x14ac:dyDescent="0.25">
      <c r="A57" s="1"/>
      <c r="B57" s="34" t="s">
        <v>157</v>
      </c>
      <c r="C57" s="25" t="s">
        <v>158</v>
      </c>
      <c r="D57" s="35" t="s">
        <v>15</v>
      </c>
      <c r="E57" s="36">
        <v>1</v>
      </c>
      <c r="F57" s="37">
        <v>63740.959999999999</v>
      </c>
      <c r="G57" s="46">
        <f t="shared" ref="G57:G58" si="5">+ROUND(E57*F57,2)</f>
        <v>63740.959999999999</v>
      </c>
      <c r="H57" s="91" t="s">
        <v>159</v>
      </c>
      <c r="I57" s="68" t="s">
        <v>148</v>
      </c>
    </row>
    <row r="58" spans="1:9" x14ac:dyDescent="0.25">
      <c r="A58" s="1"/>
      <c r="B58" s="34" t="s">
        <v>160</v>
      </c>
      <c r="C58" s="25" t="s">
        <v>161</v>
      </c>
      <c r="D58" s="35" t="s">
        <v>15</v>
      </c>
      <c r="E58" s="36">
        <v>1</v>
      </c>
      <c r="F58" s="37">
        <v>63740.959999999999</v>
      </c>
      <c r="G58" s="46">
        <f t="shared" si="5"/>
        <v>63740.959999999999</v>
      </c>
      <c r="H58" s="91" t="s">
        <v>159</v>
      </c>
      <c r="I58" s="68" t="s">
        <v>148</v>
      </c>
    </row>
    <row r="59" spans="1:9" x14ac:dyDescent="0.25">
      <c r="A59" s="1"/>
      <c r="B59" s="29">
        <v>900</v>
      </c>
      <c r="C59" s="30" t="s">
        <v>162</v>
      </c>
      <c r="D59" s="38"/>
      <c r="E59" s="32"/>
      <c r="F59" s="33">
        <v>0</v>
      </c>
      <c r="G59" s="82">
        <f>+G60</f>
        <v>432828.75</v>
      </c>
      <c r="H59" s="92"/>
      <c r="I59" s="69"/>
    </row>
    <row r="60" spans="1:9" x14ac:dyDescent="0.25">
      <c r="A60" s="1"/>
      <c r="B60" s="24" t="s">
        <v>163</v>
      </c>
      <c r="C60" s="47" t="s">
        <v>164</v>
      </c>
      <c r="D60" s="26" t="s">
        <v>31</v>
      </c>
      <c r="E60" s="27">
        <v>5</v>
      </c>
      <c r="F60" s="28">
        <v>86565.75</v>
      </c>
      <c r="G60" s="46">
        <f>+ROUND(E60*F60,2)</f>
        <v>432828.75</v>
      </c>
      <c r="H60" s="91"/>
      <c r="I60" s="68" t="s">
        <v>165</v>
      </c>
    </row>
    <row r="61" spans="1:9" x14ac:dyDescent="0.25">
      <c r="A61" s="48"/>
      <c r="B61" s="49"/>
      <c r="C61" s="50" t="s">
        <v>166</v>
      </c>
      <c r="D61" s="51"/>
      <c r="E61" s="52"/>
      <c r="F61" s="53"/>
      <c r="G61" s="83">
        <f>+G8+G11+G18+G22+G40+G51+G56+G59</f>
        <v>8647099.0699999984</v>
      </c>
      <c r="H61" s="95"/>
      <c r="I61" s="75"/>
    </row>
    <row r="62" spans="1:9" ht="409.5" x14ac:dyDescent="0.25">
      <c r="A62" s="48"/>
      <c r="B62" s="54"/>
      <c r="C62" s="55" t="s">
        <v>167</v>
      </c>
      <c r="D62" s="56"/>
      <c r="E62" s="57"/>
      <c r="F62" s="58"/>
      <c r="G62" s="84">
        <v>3711989.18</v>
      </c>
      <c r="H62" s="96" t="s">
        <v>168</v>
      </c>
      <c r="I62" s="76" t="s">
        <v>169</v>
      </c>
    </row>
    <row r="63" spans="1:9" x14ac:dyDescent="0.25">
      <c r="A63" s="48"/>
      <c r="B63" s="54"/>
      <c r="C63" s="55" t="s">
        <v>170</v>
      </c>
      <c r="D63" s="56"/>
      <c r="E63" s="57"/>
      <c r="F63" s="58">
        <v>0.1</v>
      </c>
      <c r="G63" s="84">
        <f>+F63*G61</f>
        <v>864709.90699999989</v>
      </c>
      <c r="H63" s="97"/>
      <c r="I63" s="59"/>
    </row>
    <row r="64" spans="1:9" ht="15.75" thickBot="1" x14ac:dyDescent="0.3">
      <c r="A64" s="48"/>
      <c r="B64" s="60"/>
      <c r="C64" s="61" t="s">
        <v>171</v>
      </c>
      <c r="D64" s="62"/>
      <c r="E64" s="63"/>
      <c r="F64" s="64"/>
      <c r="G64" s="85">
        <f>+G61+G62+G63</f>
        <v>13223798.156999998</v>
      </c>
      <c r="H64" s="98"/>
      <c r="I64" s="99"/>
    </row>
  </sheetData>
  <mergeCells count="8">
    <mergeCell ref="I5:I7"/>
    <mergeCell ref="E6:G6"/>
    <mergeCell ref="I52:I55"/>
    <mergeCell ref="B5:B7"/>
    <mergeCell ref="C5:C7"/>
    <mergeCell ref="D5:D7"/>
    <mergeCell ref="E5:G5"/>
    <mergeCell ref="H5:H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2022-07-13T14:00:14Z</dcterms:created>
  <dcterms:modified xsi:type="dcterms:W3CDTF">2022-07-13T14:04:09Z</dcterms:modified>
</cp:coreProperties>
</file>