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-Huarmey_2022/4. PROPUESTA/2. FINAL/"/>
    </mc:Choice>
  </mc:AlternateContent>
  <xr:revisionPtr revIDLastSave="0" documentId="13_ncr:1_{181519FF-1CC0-554D-BD74-B692AF4504BC}" xr6:coauthVersionLast="47" xr6:coauthVersionMax="47" xr10:uidLastSave="{00000000-0000-0000-0000-000000000000}"/>
  <bookViews>
    <workbookView xWindow="11740" yWindow="500" windowWidth="17060" windowHeight="17500" xr2:uid="{97A9CFB1-0AB6-3C4D-82BC-8E96E4E25DCE}"/>
  </bookViews>
  <sheets>
    <sheet name="HuarmeyV5" sheetId="1" r:id="rId1"/>
    <sheet name="GastosGenerales" sheetId="3" r:id="rId2"/>
  </sheets>
  <externalReferences>
    <externalReference r:id="rId3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J9" i="3"/>
  <c r="H18" i="3"/>
  <c r="G18" i="3"/>
  <c r="H16" i="3"/>
  <c r="H15" i="3"/>
  <c r="H14" i="3"/>
  <c r="H13" i="3"/>
  <c r="H12" i="3"/>
  <c r="H10" i="3"/>
  <c r="H9" i="3"/>
  <c r="H8" i="3"/>
  <c r="H7" i="3"/>
  <c r="G2" i="1"/>
  <c r="G12" i="1"/>
  <c r="G13" i="1"/>
  <c r="G14" i="1"/>
  <c r="G15" i="1"/>
  <c r="G16" i="1"/>
  <c r="G17" i="1"/>
  <c r="G19" i="1"/>
  <c r="G20" i="1"/>
  <c r="G21" i="1"/>
  <c r="G22" i="1"/>
  <c r="G11" i="1"/>
  <c r="F11" i="3"/>
  <c r="F16" i="3"/>
  <c r="F10" i="3"/>
  <c r="F9" i="3"/>
  <c r="E13" i="3"/>
  <c r="F13" i="3" s="1"/>
  <c r="F7" i="3"/>
  <c r="F15" i="3"/>
  <c r="F14" i="3"/>
  <c r="F12" i="3"/>
  <c r="F8" i="3"/>
  <c r="F4" i="3"/>
  <c r="F2" i="3" s="1"/>
  <c r="F17" i="3" s="1"/>
  <c r="F5" i="3" s="1"/>
  <c r="G9" i="1" l="1"/>
  <c r="G25" i="1" s="1"/>
  <c r="F19" i="3"/>
  <c r="G26" i="1" s="1"/>
  <c r="G8" i="1" l="1"/>
  <c r="G7" i="1"/>
  <c r="G6" i="1"/>
  <c r="G5" i="1"/>
  <c r="G4" i="1"/>
  <c r="G28" i="1" l="1"/>
  <c r="G29" i="1" s="1"/>
  <c r="G30" i="1" s="1"/>
</calcChain>
</file>

<file path=xl/sharedStrings.xml><?xml version="1.0" encoding="utf-8"?>
<sst xmlns="http://schemas.openxmlformats.org/spreadsheetml/2006/main" count="88" uniqueCount="50">
  <si>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</si>
  <si>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</si>
  <si>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</si>
  <si>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</si>
  <si>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</si>
  <si>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</si>
  <si>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</si>
  <si>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</si>
  <si>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>Coordinador RRCC</t>
  </si>
  <si>
    <t xml:space="preserve">Mes </t>
  </si>
  <si>
    <t>Comunicador</t>
  </si>
  <si>
    <t>Gastos operativos</t>
  </si>
  <si>
    <t>Movilización y Desmovilización (Huarmey)</t>
  </si>
  <si>
    <t>Viáticos y alojamiento de personal (Huarmey)</t>
  </si>
  <si>
    <t>Unidad</t>
  </si>
  <si>
    <t>Alquiler de oficina (Todo costo) (Huarmey)</t>
  </si>
  <si>
    <t>Movilidad, combustible, repuestos (Huarmey)</t>
  </si>
  <si>
    <t>Gastos reuniones y talleres (Huarmey)</t>
  </si>
  <si>
    <t>Insumos varios, impresiones, informes (Huarmey)</t>
  </si>
  <si>
    <t>Gastos implementación medidas anti COVID
(Huarmey)</t>
  </si>
  <si>
    <t>Equipos de computo (Laptop) (Huarmey)</t>
  </si>
  <si>
    <t>Proyector multimedia (Huarmey)</t>
  </si>
  <si>
    <t>Parlante (Huarmey)</t>
  </si>
  <si>
    <t>Micrófonos (Huarmey)</t>
  </si>
  <si>
    <t>Ecran (Huarmey)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</si>
  <si>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</si>
  <si>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</si>
  <si>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</si>
  <si>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</si>
  <si>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</si>
  <si>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</si>
  <si>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</si>
  <si>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Relacionista Comunitario I - Qda. Aija - San Damián</t>
  </si>
  <si>
    <t>Relacionista Comunitario II - Qda. Malvas - Huamba baja</t>
  </si>
  <si>
    <t>Relacionista Comunitario II - Qda. Huarmey (Huamba)</t>
  </si>
  <si>
    <t>A solicitud del cliente de fecha 27/05/2022, se ha procedido con la disminución del tiempo de dedicación al proyecto, lo que ha modificado la presente propuesta económica, modificación que tiene correlato en la propuesta técnica y en el cronograma de trabajo. 
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</si>
  <si>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Servicio de elaboración piezas comunicacionales (diseño gráfico, diagramación, audiovisual, etc.)</t>
  </si>
  <si>
    <t>Alquiler de oficina (saldo de alquiler contrato 18 meses)</t>
  </si>
  <si>
    <t>Jefe de Proyecto (30% dedicación)</t>
  </si>
  <si>
    <t>Cuñas radiales</t>
  </si>
  <si>
    <t>Mapas cartográficos</t>
  </si>
  <si>
    <t>EPP</t>
  </si>
  <si>
    <t>Persona</t>
  </si>
  <si>
    <t>TOTAL GASTOS GENERALES SUBCONTRATISTA</t>
  </si>
  <si>
    <t>Seguros SCTR  - Jefe de Proyecto (Huarmey)</t>
  </si>
  <si>
    <t>Gastos implementación medidas anti COVID - Jefe de Proyecto (Huarmey)</t>
  </si>
  <si>
    <t>Costos de contratación equipo (saldo de meses incompletos)</t>
  </si>
  <si>
    <t>Gastos administrativos</t>
  </si>
  <si>
    <t>Duranción mes</t>
  </si>
  <si>
    <t>Seguros SCTR  - equipo clave (Huarmey)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</si>
</sst>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43" fontId="3" fillId="0" borderId="0" xfId="0" applyNumberFormat="1" applyFont="1"/>
    <xf numFmtId="43" fontId="3" fillId="0" borderId="0" xfId="1" applyFont="1"/>
    <xf numFmtId="43" fontId="3" fillId="4" borderId="0" xfId="0" applyNumberFormat="1" applyFont="1" applyFill="1"/>
    <xf numFmtId="43" fontId="3" fillId="5" borderId="0" xfId="0" applyNumberFormat="1" applyFont="1" applyFill="1"/>
    <xf numFmtId="0" fontId="3" fillId="4" borderId="0" xfId="0" applyFont="1" applyFill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43" fontId="3" fillId="0" borderId="2" xfId="0" applyNumberFormat="1" applyFont="1" applyBorder="1" applyAlignment="1">
      <alignment horizontal="center"/>
    </xf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D28B-161C-DB4C-8883-534ADA593757}">
  <dimension ref="A1:J35"/>
  <sheetViews>
    <sheetView tabSelected="1" view="pageLayout" zoomScale="123" zoomScaleNormal="116" zoomScalePageLayoutView="123" workbookViewId="0">
      <selection activeCell="B2" sqref="B2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6640625" style="3" customWidth="1"/>
    <col min="5" max="5" width="7.83203125" style="3" customWidth="1"/>
    <col min="6" max="6" width="8.6640625" style="3" customWidth="1"/>
    <col min="7" max="7" width="11" style="3" customWidth="1"/>
    <col min="8" max="16384" width="11.5" style="3"/>
  </cols>
  <sheetData>
    <row r="1" spans="1:10" ht="26" x14ac:dyDescent="0.15">
      <c r="A1" s="1" t="s">
        <v>0</v>
      </c>
      <c r="B1" s="2" t="s">
        <v>1</v>
      </c>
      <c r="C1" s="1" t="s">
        <v>2</v>
      </c>
      <c r="D1" s="1" t="s">
        <v>3</v>
      </c>
      <c r="E1" s="26" t="s">
        <v>48</v>
      </c>
      <c r="F1" s="1" t="s">
        <v>4</v>
      </c>
      <c r="G1" s="1" t="s">
        <v>5</v>
      </c>
      <c r="H1" s="41"/>
      <c r="I1" s="42"/>
      <c r="J1" s="42"/>
    </row>
    <row r="2" spans="1:10" ht="13" x14ac:dyDescent="0.15">
      <c r="A2" s="4">
        <v>1</v>
      </c>
      <c r="B2" s="5" t="s">
        <v>6</v>
      </c>
      <c r="C2" s="6"/>
      <c r="D2" s="6"/>
      <c r="E2" s="6"/>
      <c r="F2" s="6"/>
      <c r="G2" s="7">
        <f>G4+G5+G6+G7+G8</f>
        <v>796932.63000000012</v>
      </c>
      <c r="H2" s="43"/>
      <c r="I2" s="42"/>
      <c r="J2" s="42"/>
    </row>
    <row r="3" spans="1:10" ht="13" x14ac:dyDescent="0.15">
      <c r="A3" s="6"/>
      <c r="B3" s="5" t="s">
        <v>7</v>
      </c>
      <c r="C3" s="6"/>
      <c r="D3" s="6"/>
      <c r="E3" s="6"/>
      <c r="F3" s="6"/>
      <c r="G3" s="6"/>
      <c r="H3" s="41"/>
      <c r="I3" s="42"/>
      <c r="J3" s="42"/>
    </row>
    <row r="4" spans="1:10" ht="13" x14ac:dyDescent="0.15">
      <c r="A4" s="8">
        <v>1.01</v>
      </c>
      <c r="B4" s="9" t="s">
        <v>8</v>
      </c>
      <c r="C4" s="10" t="s">
        <v>9</v>
      </c>
      <c r="D4" s="8">
        <v>1</v>
      </c>
      <c r="E4" s="10">
        <v>17.73</v>
      </c>
      <c r="F4" s="11">
        <v>13838</v>
      </c>
      <c r="G4" s="11">
        <f>E4*F4</f>
        <v>245347.74000000002</v>
      </c>
      <c r="H4" s="43"/>
      <c r="I4" s="42"/>
      <c r="J4" s="42"/>
    </row>
    <row r="5" spans="1:10" ht="13" x14ac:dyDescent="0.15">
      <c r="A5" s="8">
        <v>1.02</v>
      </c>
      <c r="B5" s="9" t="s">
        <v>32</v>
      </c>
      <c r="C5" s="10" t="s">
        <v>9</v>
      </c>
      <c r="D5" s="8">
        <v>1</v>
      </c>
      <c r="E5" s="10">
        <v>17.73</v>
      </c>
      <c r="F5" s="11">
        <v>8304.5</v>
      </c>
      <c r="G5" s="11">
        <f>E5*F5</f>
        <v>147238.785</v>
      </c>
      <c r="H5" s="43"/>
      <c r="I5" s="42"/>
      <c r="J5" s="42"/>
    </row>
    <row r="6" spans="1:10" ht="26" x14ac:dyDescent="0.15">
      <c r="A6" s="8">
        <v>1.03</v>
      </c>
      <c r="B6" s="9" t="s">
        <v>33</v>
      </c>
      <c r="C6" s="10" t="s">
        <v>9</v>
      </c>
      <c r="D6" s="8">
        <v>1</v>
      </c>
      <c r="E6" s="10">
        <v>15.23</v>
      </c>
      <c r="F6" s="11">
        <v>8304.5</v>
      </c>
      <c r="G6" s="11">
        <f>E6*F6</f>
        <v>126477.535</v>
      </c>
      <c r="H6" s="42"/>
      <c r="I6" s="42"/>
      <c r="J6" s="43"/>
    </row>
    <row r="7" spans="1:10" ht="12" customHeight="1" x14ac:dyDescent="0.15">
      <c r="A7" s="8">
        <v>1.04</v>
      </c>
      <c r="B7" s="9" t="s">
        <v>34</v>
      </c>
      <c r="C7" s="10" t="s">
        <v>9</v>
      </c>
      <c r="D7" s="8">
        <v>1</v>
      </c>
      <c r="E7" s="10">
        <v>15.73</v>
      </c>
      <c r="F7" s="11">
        <v>8304.5</v>
      </c>
      <c r="G7" s="11">
        <f>E7*F7</f>
        <v>130629.785</v>
      </c>
      <c r="H7" s="42"/>
      <c r="I7" s="42"/>
      <c r="J7" s="43"/>
    </row>
    <row r="8" spans="1:10" ht="13" x14ac:dyDescent="0.15">
      <c r="A8" s="8">
        <v>1.05</v>
      </c>
      <c r="B8" s="9" t="s">
        <v>10</v>
      </c>
      <c r="C8" s="10" t="s">
        <v>9</v>
      </c>
      <c r="D8" s="8">
        <v>1</v>
      </c>
      <c r="E8" s="10">
        <v>17.73</v>
      </c>
      <c r="F8" s="11">
        <v>8304.5</v>
      </c>
      <c r="G8" s="11">
        <f>E8*F8</f>
        <v>147238.785</v>
      </c>
      <c r="H8" s="42"/>
      <c r="I8" s="42"/>
      <c r="J8" s="43"/>
    </row>
    <row r="9" spans="1:10" ht="13" x14ac:dyDescent="0.15">
      <c r="A9" s="4">
        <v>2</v>
      </c>
      <c r="B9" s="5" t="s">
        <v>11</v>
      </c>
      <c r="C9" s="6"/>
      <c r="D9" s="6"/>
      <c r="E9" s="6"/>
      <c r="F9" s="6"/>
      <c r="G9" s="7">
        <f>SUM(G11:G22)</f>
        <v>381591.6</v>
      </c>
      <c r="H9" s="42"/>
      <c r="I9" s="42"/>
      <c r="J9" s="43"/>
    </row>
    <row r="10" spans="1:10" ht="13" x14ac:dyDescent="0.15">
      <c r="A10" s="6"/>
      <c r="B10" s="5" t="s">
        <v>7</v>
      </c>
      <c r="C10" s="6"/>
      <c r="D10" s="6"/>
      <c r="E10" s="6"/>
      <c r="F10" s="6"/>
      <c r="G10" s="7"/>
      <c r="H10" s="42"/>
      <c r="I10" s="42"/>
      <c r="J10" s="42"/>
    </row>
    <row r="11" spans="1:10" ht="16" customHeight="1" x14ac:dyDescent="0.15">
      <c r="A11" s="12">
        <v>2.13</v>
      </c>
      <c r="B11" s="9" t="s">
        <v>12</v>
      </c>
      <c r="C11" s="10" t="s">
        <v>14</v>
      </c>
      <c r="D11" s="8">
        <v>1</v>
      </c>
      <c r="E11" s="10">
        <v>2</v>
      </c>
      <c r="F11" s="11">
        <v>10000</v>
      </c>
      <c r="G11" s="11">
        <f>D11*E11*F11</f>
        <v>20000</v>
      </c>
      <c r="H11" s="41"/>
      <c r="I11" s="43"/>
      <c r="J11" s="42"/>
    </row>
    <row r="12" spans="1:10" ht="17" customHeight="1" x14ac:dyDescent="0.15">
      <c r="A12" s="12">
        <v>2.14</v>
      </c>
      <c r="B12" s="9" t="s">
        <v>13</v>
      </c>
      <c r="C12" s="10" t="s">
        <v>14</v>
      </c>
      <c r="D12" s="8">
        <v>1</v>
      </c>
      <c r="E12" s="10">
        <v>84.15</v>
      </c>
      <c r="F12" s="11">
        <v>800</v>
      </c>
      <c r="G12" s="11">
        <f t="shared" ref="G12:G22" si="0">D12*E12*F12</f>
        <v>67320</v>
      </c>
      <c r="H12" s="41"/>
      <c r="I12" s="43"/>
      <c r="J12" s="42"/>
    </row>
    <row r="13" spans="1:10" ht="15" customHeight="1" x14ac:dyDescent="0.15">
      <c r="A13" s="12">
        <v>2.15</v>
      </c>
      <c r="B13" s="9" t="s">
        <v>15</v>
      </c>
      <c r="C13" s="10" t="s">
        <v>9</v>
      </c>
      <c r="D13" s="8">
        <v>1</v>
      </c>
      <c r="E13" s="10">
        <v>17.73</v>
      </c>
      <c r="F13" s="11">
        <v>1520</v>
      </c>
      <c r="G13" s="11">
        <f t="shared" si="0"/>
        <v>26949.600000000002</v>
      </c>
      <c r="H13" s="41"/>
      <c r="I13" s="43"/>
      <c r="J13" s="42"/>
    </row>
    <row r="14" spans="1:10" ht="17" customHeight="1" x14ac:dyDescent="0.15">
      <c r="A14" s="12">
        <v>2.16</v>
      </c>
      <c r="B14" s="13" t="s">
        <v>16</v>
      </c>
      <c r="C14" s="14" t="s">
        <v>9</v>
      </c>
      <c r="D14" s="8">
        <v>1</v>
      </c>
      <c r="E14" s="15">
        <v>34</v>
      </c>
      <c r="F14" s="16">
        <v>6290</v>
      </c>
      <c r="G14" s="11">
        <f t="shared" si="0"/>
        <v>213860</v>
      </c>
      <c r="H14" s="41"/>
      <c r="I14" s="43"/>
      <c r="J14" s="42"/>
    </row>
    <row r="15" spans="1:10" ht="17" customHeight="1" x14ac:dyDescent="0.15">
      <c r="A15" s="12">
        <v>2.17</v>
      </c>
      <c r="B15" s="13" t="s">
        <v>17</v>
      </c>
      <c r="C15" s="14" t="s">
        <v>9</v>
      </c>
      <c r="D15" s="8">
        <v>1</v>
      </c>
      <c r="E15" s="10">
        <v>84.15</v>
      </c>
      <c r="F15" s="16">
        <v>150</v>
      </c>
      <c r="G15" s="11">
        <f t="shared" si="0"/>
        <v>12622.5</v>
      </c>
      <c r="H15" s="41"/>
      <c r="I15" s="43"/>
      <c r="J15" s="42"/>
    </row>
    <row r="16" spans="1:10" ht="24" customHeight="1" x14ac:dyDescent="0.15">
      <c r="A16" s="12">
        <v>2.1800000000000002</v>
      </c>
      <c r="B16" s="9" t="s">
        <v>18</v>
      </c>
      <c r="C16" s="14" t="s">
        <v>9</v>
      </c>
      <c r="D16" s="8">
        <v>1</v>
      </c>
      <c r="E16" s="15">
        <v>17.73</v>
      </c>
      <c r="F16" s="16">
        <v>900</v>
      </c>
      <c r="G16" s="11">
        <f t="shared" si="0"/>
        <v>15957</v>
      </c>
      <c r="H16" s="41"/>
      <c r="I16" s="43"/>
      <c r="J16" s="42"/>
    </row>
    <row r="17" spans="1:10" ht="28" customHeight="1" x14ac:dyDescent="0.15">
      <c r="A17" s="12">
        <v>2.19</v>
      </c>
      <c r="B17" s="9" t="s">
        <v>19</v>
      </c>
      <c r="C17" s="10" t="s">
        <v>14</v>
      </c>
      <c r="D17" s="8">
        <v>1</v>
      </c>
      <c r="E17" s="10">
        <v>84.15</v>
      </c>
      <c r="F17" s="16">
        <v>40</v>
      </c>
      <c r="G17" s="11">
        <f t="shared" si="0"/>
        <v>3366</v>
      </c>
      <c r="H17" s="42"/>
      <c r="I17" s="43"/>
      <c r="J17" s="42"/>
    </row>
    <row r="18" spans="1:10" ht="15" customHeight="1" x14ac:dyDescent="0.15">
      <c r="A18" s="12">
        <v>2.2000000000000002</v>
      </c>
      <c r="B18" s="13" t="s">
        <v>20</v>
      </c>
      <c r="C18" s="10" t="s">
        <v>9</v>
      </c>
      <c r="D18" s="8">
        <v>3</v>
      </c>
      <c r="E18" s="10">
        <v>17.73</v>
      </c>
      <c r="F18" s="11">
        <v>350</v>
      </c>
      <c r="G18" s="11">
        <f>D18*E18*F18</f>
        <v>18616.5</v>
      </c>
      <c r="H18" s="42"/>
      <c r="I18" s="43"/>
      <c r="J18" s="42"/>
    </row>
    <row r="19" spans="1:10" ht="15" customHeight="1" x14ac:dyDescent="0.15">
      <c r="A19" s="12">
        <v>2.21</v>
      </c>
      <c r="B19" s="13" t="s">
        <v>21</v>
      </c>
      <c r="C19" s="10" t="s">
        <v>14</v>
      </c>
      <c r="D19" s="8">
        <v>1</v>
      </c>
      <c r="E19" s="10">
        <v>1</v>
      </c>
      <c r="F19" s="11">
        <v>1000</v>
      </c>
      <c r="G19" s="11">
        <f t="shared" si="0"/>
        <v>1000</v>
      </c>
      <c r="H19" s="42"/>
      <c r="I19" s="42"/>
      <c r="J19" s="42"/>
    </row>
    <row r="20" spans="1:10" ht="13" x14ac:dyDescent="0.15">
      <c r="A20" s="12">
        <v>2.2200000000000002</v>
      </c>
      <c r="B20" s="13" t="s">
        <v>22</v>
      </c>
      <c r="C20" s="10" t="s">
        <v>14</v>
      </c>
      <c r="D20" s="8">
        <v>1</v>
      </c>
      <c r="E20" s="10">
        <v>2</v>
      </c>
      <c r="F20" s="11">
        <v>300</v>
      </c>
      <c r="G20" s="11">
        <f t="shared" si="0"/>
        <v>600</v>
      </c>
      <c r="H20" s="42"/>
      <c r="I20" s="42"/>
      <c r="J20" s="42"/>
    </row>
    <row r="21" spans="1:10" ht="13" x14ac:dyDescent="0.15">
      <c r="A21" s="12">
        <v>2.23</v>
      </c>
      <c r="B21" s="13" t="s">
        <v>23</v>
      </c>
      <c r="C21" s="10" t="s">
        <v>14</v>
      </c>
      <c r="D21" s="8">
        <v>1</v>
      </c>
      <c r="E21" s="10">
        <v>2</v>
      </c>
      <c r="F21" s="11">
        <v>250</v>
      </c>
      <c r="G21" s="11">
        <f t="shared" si="0"/>
        <v>500</v>
      </c>
      <c r="H21" s="42"/>
      <c r="I21" s="42"/>
      <c r="J21" s="42"/>
    </row>
    <row r="22" spans="1:10" ht="13" x14ac:dyDescent="0.15">
      <c r="A22" s="12">
        <v>2.2400000000000002</v>
      </c>
      <c r="B22" s="13" t="s">
        <v>24</v>
      </c>
      <c r="C22" s="10" t="s">
        <v>14</v>
      </c>
      <c r="D22" s="8">
        <v>1</v>
      </c>
      <c r="E22" s="10">
        <v>1</v>
      </c>
      <c r="F22" s="11">
        <v>800</v>
      </c>
      <c r="G22" s="11">
        <f t="shared" si="0"/>
        <v>800</v>
      </c>
      <c r="H22" s="42"/>
      <c r="I22" s="42"/>
      <c r="J22" s="42"/>
    </row>
    <row r="25" spans="1:10" ht="13" x14ac:dyDescent="0.15">
      <c r="B25" s="17" t="s">
        <v>25</v>
      </c>
      <c r="C25" s="18"/>
      <c r="D25" s="18"/>
      <c r="E25" s="18"/>
      <c r="F25" s="18"/>
      <c r="G25" s="19">
        <f>G2+G9</f>
        <v>1178524.23</v>
      </c>
    </row>
    <row r="26" spans="1:10" ht="13" x14ac:dyDescent="0.15">
      <c r="B26" s="13" t="s">
        <v>26</v>
      </c>
      <c r="C26" s="33"/>
      <c r="D26" s="34"/>
      <c r="E26" s="34"/>
      <c r="F26" s="35"/>
      <c r="G26" s="11">
        <f>GastosGenerales!F19</f>
        <v>460761.55</v>
      </c>
    </row>
    <row r="27" spans="1:10" ht="14" customHeight="1" x14ac:dyDescent="0.15">
      <c r="B27" s="13" t="s">
        <v>27</v>
      </c>
      <c r="C27" s="40"/>
      <c r="D27" s="34"/>
      <c r="E27" s="34"/>
      <c r="F27" s="35"/>
      <c r="G27" s="11">
        <v>143447.87</v>
      </c>
    </row>
    <row r="28" spans="1:10" ht="13" x14ac:dyDescent="0.15">
      <c r="B28" s="20" t="s">
        <v>28</v>
      </c>
      <c r="C28" s="36"/>
      <c r="D28" s="37"/>
      <c r="E28" s="37"/>
      <c r="F28" s="38"/>
      <c r="G28" s="21">
        <f>SUM(G25:G27)</f>
        <v>1782733.65</v>
      </c>
    </row>
    <row r="29" spans="1:10" ht="13" x14ac:dyDescent="0.15">
      <c r="B29" s="13" t="s">
        <v>29</v>
      </c>
      <c r="C29" s="33"/>
      <c r="D29" s="34"/>
      <c r="E29" s="34"/>
      <c r="F29" s="35"/>
      <c r="G29" s="22">
        <f>G28*18%</f>
        <v>320892.05699999997</v>
      </c>
    </row>
    <row r="30" spans="1:10" ht="13" x14ac:dyDescent="0.15">
      <c r="B30" s="17" t="s">
        <v>30</v>
      </c>
      <c r="C30" s="18"/>
      <c r="D30" s="18"/>
      <c r="E30" s="18"/>
      <c r="F30" s="18"/>
      <c r="G30" s="19">
        <f>SUM(G28:G29)</f>
        <v>2103625.7069999999</v>
      </c>
    </row>
    <row r="33" spans="1:9" ht="15" x14ac:dyDescent="0.2">
      <c r="B33" s="23"/>
      <c r="C33" s="24"/>
      <c r="D33"/>
      <c r="E33"/>
      <c r="F33"/>
      <c r="G33"/>
      <c r="H33"/>
      <c r="I33"/>
    </row>
    <row r="34" spans="1:9" ht="15" customHeight="1" x14ac:dyDescent="0.15">
      <c r="A34" s="39" t="s">
        <v>31</v>
      </c>
      <c r="B34" s="39"/>
      <c r="C34" s="39"/>
      <c r="D34" s="39"/>
      <c r="E34" s="39"/>
      <c r="F34" s="39"/>
      <c r="G34" s="39"/>
      <c r="H34" s="24"/>
      <c r="I34" s="24"/>
    </row>
    <row r="35" spans="1:9" ht="201" customHeight="1" x14ac:dyDescent="0.15">
      <c r="A35" s="32" t="s">
        <v>35</v>
      </c>
      <c r="B35" s="32"/>
      <c r="C35" s="32"/>
      <c r="D35" s="32"/>
      <c r="E35" s="32"/>
      <c r="F35" s="32"/>
      <c r="G35" s="32"/>
      <c r="H35" s="24"/>
      <c r="I35" s="24"/>
    </row>
  </sheetData>
  <mergeCells count="6">
    <mergeCell ref="A35:G35"/>
    <mergeCell ref="C26:F26"/>
    <mergeCell ref="C27:F27"/>
    <mergeCell ref="C28:F28"/>
    <mergeCell ref="C29:F29"/>
    <mergeCell ref="A34:G34"/>
  </mergeCells>
  <pageMargins left="0.7" right="0.7" top="0.75" bottom="0.75" header="0.3" footer="0.3"/>
  <pageSetup paperSize="9" orientation="portrait" horizontalDpi="0" verticalDpi="0"/>
  <headerFooter>
    <oddHeader>&amp;C&amp;"-,Negrita"Estructura de Costos PBV - Huarmey
Oferta económica Insuco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C5A-4F23-F341-8716-FC5C9971CD87}">
  <dimension ref="A1:J22"/>
  <sheetViews>
    <sheetView view="pageLayout" zoomScale="123" zoomScaleNormal="116" zoomScalePageLayoutView="123" workbookViewId="0">
      <selection activeCell="E18" sqref="E18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10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0" ht="13" x14ac:dyDescent="0.15">
      <c r="A2" s="4">
        <v>1</v>
      </c>
      <c r="B2" s="5" t="s">
        <v>6</v>
      </c>
      <c r="C2" s="6"/>
      <c r="D2" s="6"/>
      <c r="E2" s="6"/>
      <c r="F2" s="7">
        <f>F4</f>
        <v>210420</v>
      </c>
    </row>
    <row r="3" spans="1:10" ht="13" x14ac:dyDescent="0.15">
      <c r="A3" s="6"/>
      <c r="B3" s="5" t="s">
        <v>7</v>
      </c>
      <c r="C3" s="6"/>
      <c r="D3" s="6"/>
      <c r="E3" s="6"/>
      <c r="F3" s="6"/>
    </row>
    <row r="4" spans="1:10" ht="13" x14ac:dyDescent="0.15">
      <c r="A4" s="8">
        <v>1.06</v>
      </c>
      <c r="B4" s="9" t="s">
        <v>38</v>
      </c>
      <c r="C4" s="10" t="s">
        <v>9</v>
      </c>
      <c r="D4" s="10">
        <v>18</v>
      </c>
      <c r="E4" s="11">
        <v>11690</v>
      </c>
      <c r="F4" s="11">
        <f>D4*E4</f>
        <v>210420</v>
      </c>
    </row>
    <row r="5" spans="1:10" ht="13" x14ac:dyDescent="0.15">
      <c r="A5" s="4">
        <v>2</v>
      </c>
      <c r="B5" s="5" t="s">
        <v>11</v>
      </c>
      <c r="C5" s="6"/>
      <c r="D5" s="6"/>
      <c r="E5" s="6"/>
      <c r="F5" s="7">
        <f>SUM(F7:F17)</f>
        <v>250341.55</v>
      </c>
    </row>
    <row r="6" spans="1:10" ht="13" x14ac:dyDescent="0.15">
      <c r="A6" s="6"/>
      <c r="B6" s="5" t="s">
        <v>7</v>
      </c>
      <c r="C6" s="6"/>
      <c r="D6" s="6"/>
      <c r="E6" s="6"/>
      <c r="F6" s="7"/>
    </row>
    <row r="7" spans="1:10" ht="28" customHeight="1" x14ac:dyDescent="0.15">
      <c r="A7" s="12">
        <v>2.25</v>
      </c>
      <c r="B7" s="9" t="s">
        <v>36</v>
      </c>
      <c r="C7" s="10" t="s">
        <v>14</v>
      </c>
      <c r="D7" s="10">
        <v>50</v>
      </c>
      <c r="E7" s="11">
        <v>450</v>
      </c>
      <c r="F7" s="11">
        <f t="shared" ref="F7:F16" si="0">D7*E7</f>
        <v>22500</v>
      </c>
      <c r="G7" s="28">
        <v>38700</v>
      </c>
      <c r="H7" s="29">
        <f>F7-G7</f>
        <v>-16200</v>
      </c>
    </row>
    <row r="8" spans="1:10" ht="17" customHeight="1" x14ac:dyDescent="0.15">
      <c r="A8" s="12">
        <v>2.2599999999999998</v>
      </c>
      <c r="B8" s="9" t="s">
        <v>13</v>
      </c>
      <c r="C8" s="10" t="s">
        <v>14</v>
      </c>
      <c r="D8" s="10">
        <v>18</v>
      </c>
      <c r="E8" s="11">
        <v>800</v>
      </c>
      <c r="F8" s="11">
        <f t="shared" si="0"/>
        <v>14400</v>
      </c>
      <c r="G8" s="3">
        <v>3600</v>
      </c>
      <c r="H8" s="30">
        <f>F8-G8</f>
        <v>10800</v>
      </c>
    </row>
    <row r="9" spans="1:10" ht="28" customHeight="1" x14ac:dyDescent="0.15">
      <c r="A9" s="12">
        <v>2.27</v>
      </c>
      <c r="B9" s="9" t="s">
        <v>45</v>
      </c>
      <c r="C9" s="14" t="s">
        <v>9</v>
      </c>
      <c r="D9" s="15">
        <v>18</v>
      </c>
      <c r="E9" s="16">
        <v>40</v>
      </c>
      <c r="F9" s="11">
        <f t="shared" ref="F9" si="1">D9*E9</f>
        <v>720</v>
      </c>
      <c r="H9" s="30">
        <f>F9</f>
        <v>720</v>
      </c>
      <c r="J9" s="27">
        <f>SUM(H8:H16)-SUM(H7,H18)</f>
        <v>58449.4</v>
      </c>
    </row>
    <row r="10" spans="1:10" ht="15" customHeight="1" x14ac:dyDescent="0.15">
      <c r="A10" s="12">
        <v>2.2799999999999998</v>
      </c>
      <c r="B10" s="13" t="s">
        <v>44</v>
      </c>
      <c r="C10" s="10" t="s">
        <v>42</v>
      </c>
      <c r="D10" s="10">
        <v>1</v>
      </c>
      <c r="E10" s="11">
        <v>5100</v>
      </c>
      <c r="F10" s="11">
        <f>D10*E10</f>
        <v>5100</v>
      </c>
      <c r="G10" s="3">
        <v>18360</v>
      </c>
      <c r="H10" s="30">
        <f>F10+F11-G10</f>
        <v>12240</v>
      </c>
    </row>
    <row r="11" spans="1:10" ht="13" x14ac:dyDescent="0.15">
      <c r="A11" s="12">
        <v>2.29</v>
      </c>
      <c r="B11" s="13" t="s">
        <v>49</v>
      </c>
      <c r="C11" s="10" t="s">
        <v>42</v>
      </c>
      <c r="D11" s="10">
        <v>5</v>
      </c>
      <c r="E11" s="11">
        <v>5100</v>
      </c>
      <c r="F11" s="11">
        <f>D11*E11</f>
        <v>25500</v>
      </c>
    </row>
    <row r="12" spans="1:10" ht="25" customHeight="1" x14ac:dyDescent="0.15">
      <c r="A12" s="12">
        <v>2.2999999999999998</v>
      </c>
      <c r="B12" s="9" t="s">
        <v>37</v>
      </c>
      <c r="C12" s="10" t="s">
        <v>9</v>
      </c>
      <c r="D12" s="10">
        <v>0.27</v>
      </c>
      <c r="E12" s="11">
        <v>1520</v>
      </c>
      <c r="F12" s="11">
        <f t="shared" si="0"/>
        <v>410.40000000000003</v>
      </c>
      <c r="H12" s="30">
        <f>F12</f>
        <v>410.40000000000003</v>
      </c>
    </row>
    <row r="13" spans="1:10" ht="17" customHeight="1" x14ac:dyDescent="0.15">
      <c r="A13" s="12">
        <v>2.31</v>
      </c>
      <c r="B13" s="13" t="s">
        <v>39</v>
      </c>
      <c r="C13" s="14" t="s">
        <v>9</v>
      </c>
      <c r="D13" s="15">
        <v>16</v>
      </c>
      <c r="E13" s="16">
        <f>80*10</f>
        <v>800</v>
      </c>
      <c r="F13" s="11">
        <f t="shared" si="0"/>
        <v>12800</v>
      </c>
      <c r="G13" s="3">
        <v>12800</v>
      </c>
      <c r="H13" s="27">
        <f>F13-G13</f>
        <v>0</v>
      </c>
    </row>
    <row r="14" spans="1:10" ht="17" customHeight="1" x14ac:dyDescent="0.15">
      <c r="A14" s="12">
        <v>2.3199999999999998</v>
      </c>
      <c r="B14" s="13" t="s">
        <v>40</v>
      </c>
      <c r="C14" s="14" t="s">
        <v>14</v>
      </c>
      <c r="D14" s="15">
        <v>1</v>
      </c>
      <c r="E14" s="16">
        <v>4260</v>
      </c>
      <c r="F14" s="11">
        <f t="shared" si="0"/>
        <v>4260</v>
      </c>
      <c r="G14" s="3">
        <v>4260</v>
      </c>
      <c r="H14" s="27">
        <f>F14-G14</f>
        <v>0</v>
      </c>
    </row>
    <row r="15" spans="1:10" ht="15" customHeight="1" x14ac:dyDescent="0.15">
      <c r="A15" s="12">
        <v>2.33</v>
      </c>
      <c r="B15" s="9" t="s">
        <v>41</v>
      </c>
      <c r="C15" s="14" t="s">
        <v>42</v>
      </c>
      <c r="D15" s="15">
        <v>6</v>
      </c>
      <c r="E15" s="16">
        <v>370</v>
      </c>
      <c r="F15" s="11">
        <f t="shared" si="0"/>
        <v>2220</v>
      </c>
      <c r="G15" s="3">
        <v>2220</v>
      </c>
      <c r="H15" s="27">
        <f>F15-G15</f>
        <v>0</v>
      </c>
    </row>
    <row r="16" spans="1:10" ht="24" customHeight="1" x14ac:dyDescent="0.15">
      <c r="A16" s="12">
        <v>2.34</v>
      </c>
      <c r="B16" s="13" t="s">
        <v>46</v>
      </c>
      <c r="C16" s="10" t="s">
        <v>14</v>
      </c>
      <c r="D16" s="10">
        <v>1</v>
      </c>
      <c r="E16" s="11">
        <v>20579</v>
      </c>
      <c r="F16" s="11">
        <f t="shared" si="0"/>
        <v>20579</v>
      </c>
      <c r="H16" s="30">
        <f>F16</f>
        <v>20579</v>
      </c>
    </row>
    <row r="17" spans="1:8" ht="13" x14ac:dyDescent="0.15">
      <c r="A17" s="12">
        <v>2.35</v>
      </c>
      <c r="B17" s="13" t="s">
        <v>47</v>
      </c>
      <c r="C17" s="10" t="s">
        <v>14</v>
      </c>
      <c r="D17" s="10">
        <v>1</v>
      </c>
      <c r="E17" s="11">
        <v>141852.15</v>
      </c>
      <c r="F17" s="11">
        <f>E17</f>
        <v>141852.15</v>
      </c>
    </row>
    <row r="18" spans="1:8" x14ac:dyDescent="0.15">
      <c r="G18" s="3">
        <f>1000+1000+500</f>
        <v>2500</v>
      </c>
      <c r="H18" s="31">
        <f>G18</f>
        <v>2500</v>
      </c>
    </row>
    <row r="19" spans="1:8" ht="13" x14ac:dyDescent="0.15">
      <c r="B19" s="17" t="s">
        <v>43</v>
      </c>
      <c r="C19" s="18"/>
      <c r="D19" s="18"/>
      <c r="E19" s="18"/>
      <c r="F19" s="19">
        <f>F2+F5</f>
        <v>460761.55</v>
      </c>
    </row>
    <row r="22" spans="1:8" ht="15" x14ac:dyDescent="0.2">
      <c r="B22" s="23"/>
      <c r="C22" s="24"/>
      <c r="D22"/>
      <c r="E22"/>
      <c r="F22"/>
      <c r="G22"/>
    </row>
  </sheetData>
  <pageMargins left="0.7" right="0.7" top="0.75" bottom="0.75" header="0.3" footer="0.3"/>
  <pageSetup paperSize="9" orientation="portrait" horizontalDpi="0" verticalDpi="0"/>
  <headerFooter>
    <oddHeader>&amp;C&amp;"-,Negrita"Estructura de Costos PBV - Huarmey
Gastos Generales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HuarmeyV5</vt:lpstr>
      <vt:lpstr>GastosGenerales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2022-05-31T09:25:52Z</cp:lastPrinted>
  <dcterms:created xsi:type="dcterms:W3CDTF">2022-05-20T18:44:29Z</dcterms:created>
  <dcterms:modified xsi:type="dcterms:W3CDTF">2022-06-14T16:50:07Z</dcterms:modified>
</cp:coreProperties>
</file>