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0" documentId="13_ncr:1_{87BB9FEA-BFEC-4EFA-9B36-7EEC111EE32C}" xr6:coauthVersionLast="36" xr6:coauthVersionMax="47" xr10:uidLastSave="{00000000-0000-0000-0000-000000000000}"/>
  <bookViews>
    <workbookView xWindow="28680" yWindow="-120" windowWidth="29040" windowHeight="15840" xr2:uid="{A086BA83-2F4E-480B-80C9-00483DE9758D}"/>
  </bookViews>
  <sheets>
    <sheet name="1.Ppto" sheetId="1" r:id="rId1"/>
    <sheet name="2.C.Indirecto" sheetId="2" r:id="rId2"/>
    <sheet name="3.COVID" sheetId="5" r:id="rId3"/>
    <sheet name="4.APUS PART" sheetId="3" r:id="rId4"/>
    <sheet name="5.APUS SUBP" sheetId="4" r:id="rId5"/>
  </sheets>
  <externalReferences>
    <externalReference r:id="rId6"/>
    <externalReference r:id="rId7"/>
    <externalReference r:id="rId8"/>
    <externalReference r:id="rId9"/>
  </externalReferences>
  <definedNames>
    <definedName name="__1__123Graph_ASEPTA_1" localSheetId="0" hidden="1">#REF!</definedName>
    <definedName name="__1__123Graph_ASEPTA_1" localSheetId="1" hidden="1">#REF!</definedName>
    <definedName name="__1__123Graph_ASEPTA_1" localSheetId="2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localSheetId="2" hidden="1">[1]FitOutConfCentre!#REF!</definedName>
    <definedName name="__123Graph_ACURRENT" hidden="1">[1]FitOutConfCentre!#REF!</definedName>
    <definedName name="__123Graph_D" localSheetId="0" hidden="1">#REF!</definedName>
    <definedName name="__123Graph_D" localSheetId="1" hidden="1">#REF!</definedName>
    <definedName name="__123Graph_D" localSheetId="2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localSheetId="2" hidden="1">#REF!</definedName>
    <definedName name="__123Graph_X" hidden="1">#REF!</definedName>
    <definedName name="__2__123Graph_DSEPTA_1" localSheetId="0" hidden="1">#REF!</definedName>
    <definedName name="__2__123Graph_DSEPTA_1" localSheetId="1" hidden="1">#REF!</definedName>
    <definedName name="__2__123Graph_DSEPTA_1" localSheetId="2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localSheetId="2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localSheetId="2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localSheetId="1" hidden="1">#REF!</definedName>
    <definedName name="_1__123Graph_ASEPTA_1" localSheetId="2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localSheetId="1" hidden="1">#REF!</definedName>
    <definedName name="_2__123Graph_DSEPTA_1" localSheetId="2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localSheetId="1" hidden="1">#REF!</definedName>
    <definedName name="_3__123Graph_ESEPTA_1" localSheetId="2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localSheetId="1" hidden="1">#REF!</definedName>
    <definedName name="_4__123Graph_XSEPTA_1" localSheetId="2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localSheetId="1" hidden="1">'[3]Raw Data'!#REF!</definedName>
    <definedName name="_Fill" localSheetId="2" hidden="1">'[3]Raw Data'!#REF!</definedName>
    <definedName name="_Fill" hidden="1">'[3]Raw Data'!#REF!</definedName>
    <definedName name="_xlnm._FilterDatabase" localSheetId="0" hidden="1">'1.Ppto'!$B$7:$R$57</definedName>
    <definedName name="_xlnm._FilterDatabase" localSheetId="1" hidden="1">'2.C.Indirecto'!$B$7:$G$102</definedName>
    <definedName name="_Key1" localSheetId="0" hidden="1">#REF!</definedName>
    <definedName name="_Key1" localSheetId="1" hidden="1">#REF!</definedName>
    <definedName name="_Key1" localSheetId="2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localSheetId="1" hidden="1">[4]기계내역서!#REF!</definedName>
    <definedName name="_Sort" localSheetId="2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localSheetId="2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'1.Ppto'!$A$1:$I$57</definedName>
    <definedName name="CD" hidden="1">[2]Cash2!$K$16:$K$36</definedName>
    <definedName name="HTML_CodePage" hidden="1">1252</definedName>
    <definedName name="HTML_Control" localSheetId="2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_xlnm.Print_Titles" localSheetId="1">'2.C.Indirecto'!$7:$9</definedName>
    <definedName name="_xlnm.Print_Titles" localSheetId="3">'4.APUS PART'!$5:$5</definedName>
    <definedName name="_xlnm.Print_Titles" localSheetId="4">'5.APUS SUBP'!$5:$5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F137" i="2"/>
  <c r="F128" i="2" l="1"/>
  <c r="F129" i="2"/>
  <c r="F130" i="2"/>
  <c r="F131" i="2"/>
  <c r="F132" i="2"/>
  <c r="F133" i="2"/>
  <c r="F134" i="2"/>
  <c r="F135" i="2"/>
  <c r="F136" i="2"/>
  <c r="F127" i="2"/>
  <c r="E137" i="2"/>
  <c r="O55" i="1"/>
  <c r="N38" i="1" l="1"/>
  <c r="O38" i="1"/>
  <c r="N39" i="1"/>
  <c r="O39" i="1"/>
  <c r="N40" i="1"/>
  <c r="O40" i="1"/>
  <c r="N41" i="1"/>
  <c r="O41" i="1"/>
  <c r="N42" i="1"/>
  <c r="O42" i="1"/>
  <c r="N43" i="1"/>
  <c r="O43" i="1"/>
  <c r="L38" i="1"/>
  <c r="P38" i="1" s="1"/>
  <c r="L39" i="1"/>
  <c r="P39" i="1" s="1"/>
  <c r="L40" i="1"/>
  <c r="P40" i="1" s="1"/>
  <c r="L41" i="1"/>
  <c r="P41" i="1" s="1"/>
  <c r="L42" i="1"/>
  <c r="P42" i="1" s="1"/>
  <c r="L43" i="1"/>
  <c r="P43" i="1" s="1"/>
  <c r="N52" i="1"/>
  <c r="O51" i="1"/>
  <c r="N51" i="1"/>
  <c r="O50" i="1"/>
  <c r="N50" i="1"/>
  <c r="O49" i="1"/>
  <c r="N49" i="1"/>
  <c r="O48" i="1"/>
  <c r="N48" i="1"/>
  <c r="O47" i="1"/>
  <c r="N47" i="1"/>
  <c r="O45" i="1"/>
  <c r="N45" i="1"/>
  <c r="O37" i="1"/>
  <c r="N37" i="1"/>
  <c r="O35" i="1"/>
  <c r="N35" i="1"/>
  <c r="O33" i="1"/>
  <c r="N33" i="1"/>
  <c r="O32" i="1"/>
  <c r="N32" i="1"/>
  <c r="O31" i="1"/>
  <c r="N31" i="1"/>
  <c r="O29" i="1"/>
  <c r="N29" i="1"/>
  <c r="O28" i="1"/>
  <c r="N28" i="1"/>
  <c r="O27" i="1"/>
  <c r="N27" i="1"/>
  <c r="O25" i="1"/>
  <c r="N25" i="1"/>
  <c r="O23" i="1"/>
  <c r="N23" i="1"/>
  <c r="O22" i="1"/>
  <c r="N22" i="1"/>
  <c r="O19" i="1"/>
  <c r="N19" i="1"/>
  <c r="O16" i="1"/>
  <c r="N16" i="1"/>
  <c r="O15" i="1"/>
  <c r="N15" i="1"/>
  <c r="O13" i="1"/>
  <c r="N13" i="1"/>
  <c r="O12" i="1"/>
  <c r="N12" i="1"/>
  <c r="O11" i="1"/>
  <c r="N11" i="1"/>
  <c r="O10" i="1"/>
  <c r="N10" i="1"/>
  <c r="L52" i="1"/>
  <c r="L51" i="1"/>
  <c r="L50" i="1"/>
  <c r="L49" i="1"/>
  <c r="L48" i="1"/>
  <c r="L47" i="1"/>
  <c r="L45" i="1"/>
  <c r="L44" i="1" s="1"/>
  <c r="L35" i="1"/>
  <c r="L34" i="1" s="1"/>
  <c r="L33" i="1"/>
  <c r="L32" i="1"/>
  <c r="L31" i="1"/>
  <c r="L29" i="1"/>
  <c r="L28" i="1"/>
  <c r="L27" i="1"/>
  <c r="L25" i="1"/>
  <c r="L23" i="1"/>
  <c r="L22" i="1"/>
  <c r="L19" i="1"/>
  <c r="L17" i="1" s="1"/>
  <c r="L16" i="1"/>
  <c r="L15" i="1"/>
  <c r="L13" i="1"/>
  <c r="L12" i="1"/>
  <c r="L11" i="1"/>
  <c r="L10" i="1"/>
  <c r="L36" i="1" l="1"/>
  <c r="L9" i="1"/>
  <c r="L8" i="1" s="1"/>
  <c r="L30" i="1"/>
  <c r="L24" i="1"/>
  <c r="L14" i="1"/>
  <c r="L21" i="1"/>
  <c r="L26" i="1"/>
  <c r="L46" i="1"/>
  <c r="L20" i="1" l="1"/>
  <c r="L53" i="1" s="1"/>
  <c r="L56" i="1" l="1"/>
  <c r="E11" i="5" l="1"/>
  <c r="E12" i="5"/>
  <c r="E14" i="5"/>
  <c r="E15" i="5"/>
  <c r="E17" i="5"/>
  <c r="E18" i="5"/>
  <c r="E19" i="5"/>
  <c r="E21" i="5"/>
  <c r="E22" i="5"/>
  <c r="G12" i="2"/>
  <c r="G14" i="2"/>
  <c r="G15" i="2"/>
  <c r="G16" i="2"/>
  <c r="G17" i="2"/>
  <c r="G18" i="2"/>
  <c r="G19" i="2"/>
  <c r="G20" i="2"/>
  <c r="G21" i="2"/>
  <c r="G22" i="2"/>
  <c r="G23" i="2"/>
  <c r="G24" i="2"/>
  <c r="G25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3" i="2"/>
  <c r="G55" i="2"/>
  <c r="G56" i="2"/>
  <c r="G57" i="2"/>
  <c r="G58" i="2"/>
  <c r="G59" i="2"/>
  <c r="G60" i="2"/>
  <c r="G61" i="2"/>
  <c r="G62" i="2"/>
  <c r="G63" i="2"/>
  <c r="G65" i="2"/>
  <c r="G66" i="2"/>
  <c r="G67" i="2"/>
  <c r="G68" i="2"/>
  <c r="G69" i="2"/>
  <c r="G70" i="2"/>
  <c r="G74" i="2"/>
  <c r="G75" i="2"/>
  <c r="G78" i="2"/>
  <c r="G71" i="2" s="1"/>
  <c r="D128" i="2" s="1"/>
  <c r="G79" i="2"/>
  <c r="G80" i="2"/>
  <c r="G82" i="2"/>
  <c r="G83" i="2"/>
  <c r="G84" i="2"/>
  <c r="G87" i="2"/>
  <c r="G88" i="2"/>
  <c r="G89" i="2"/>
  <c r="G90" i="2"/>
  <c r="G91" i="2"/>
  <c r="G93" i="2"/>
  <c r="G94" i="2"/>
  <c r="G95" i="2"/>
  <c r="G92" i="2" s="1"/>
  <c r="D131" i="2" s="1"/>
  <c r="G96" i="2"/>
  <c r="G97" i="2"/>
  <c r="G98" i="2"/>
  <c r="G99" i="2"/>
  <c r="G100" i="2"/>
  <c r="G101" i="2"/>
  <c r="G102" i="2"/>
  <c r="G103" i="2"/>
  <c r="D132" i="2" s="1"/>
  <c r="G104" i="2"/>
  <c r="G105" i="2"/>
  <c r="G106" i="2"/>
  <c r="G107" i="2"/>
  <c r="G109" i="2"/>
  <c r="G110" i="2"/>
  <c r="G111" i="2"/>
  <c r="G112" i="2"/>
  <c r="G113" i="2"/>
  <c r="G114" i="2"/>
  <c r="G116" i="2"/>
  <c r="G115" i="2" s="1"/>
  <c r="D135" i="2" s="1"/>
  <c r="G117" i="2"/>
  <c r="G118" i="2"/>
  <c r="G119" i="2"/>
  <c r="G120" i="2"/>
  <c r="D134" i="2"/>
  <c r="H10" i="1"/>
  <c r="P10" i="1" s="1"/>
  <c r="H11" i="1"/>
  <c r="P11" i="1" s="1"/>
  <c r="H12" i="1"/>
  <c r="P12" i="1" s="1"/>
  <c r="H13" i="1"/>
  <c r="P13" i="1" s="1"/>
  <c r="H15" i="1"/>
  <c r="P15" i="1" s="1"/>
  <c r="H16" i="1"/>
  <c r="P16" i="1" s="1"/>
  <c r="H19" i="1"/>
  <c r="H22" i="1"/>
  <c r="P22" i="1" s="1"/>
  <c r="H23" i="1"/>
  <c r="P23" i="1" s="1"/>
  <c r="H25" i="1"/>
  <c r="H27" i="1"/>
  <c r="P27" i="1" s="1"/>
  <c r="H28" i="1"/>
  <c r="P28" i="1" s="1"/>
  <c r="H29" i="1"/>
  <c r="P29" i="1" s="1"/>
  <c r="H31" i="1"/>
  <c r="P31" i="1" s="1"/>
  <c r="H32" i="1"/>
  <c r="P32" i="1" s="1"/>
  <c r="H33" i="1"/>
  <c r="P33" i="1" s="1"/>
  <c r="H35" i="1"/>
  <c r="H37" i="1"/>
  <c r="H36" i="1" s="1"/>
  <c r="H45" i="1"/>
  <c r="H47" i="1"/>
  <c r="P47" i="1" s="1"/>
  <c r="H48" i="1"/>
  <c r="P48" i="1" s="1"/>
  <c r="H49" i="1"/>
  <c r="P49" i="1" s="1"/>
  <c r="H50" i="1"/>
  <c r="P50" i="1" s="1"/>
  <c r="H51" i="1"/>
  <c r="P51" i="1" s="1"/>
  <c r="G52" i="1"/>
  <c r="P9" i="1" l="1"/>
  <c r="P8" i="1" s="1"/>
  <c r="P30" i="1"/>
  <c r="H52" i="1"/>
  <c r="P52" i="1" s="1"/>
  <c r="P46" i="1" s="1"/>
  <c r="O52" i="1"/>
  <c r="P21" i="1"/>
  <c r="H17" i="1"/>
  <c r="P19" i="1"/>
  <c r="P17" i="1" s="1"/>
  <c r="H34" i="1"/>
  <c r="P35" i="1"/>
  <c r="P34" i="1" s="1"/>
  <c r="P14" i="1"/>
  <c r="P26" i="1"/>
  <c r="H44" i="1"/>
  <c r="P45" i="1"/>
  <c r="P44" i="1" s="1"/>
  <c r="P37" i="1"/>
  <c r="P36" i="1" s="1"/>
  <c r="H24" i="1"/>
  <c r="P25" i="1"/>
  <c r="P24" i="1" s="1"/>
  <c r="G86" i="2"/>
  <c r="D130" i="2" s="1"/>
  <c r="G108" i="2"/>
  <c r="D133" i="2" s="1"/>
  <c r="G81" i="2"/>
  <c r="D129" i="2" s="1"/>
  <c r="G10" i="2"/>
  <c r="D127" i="2" s="1"/>
  <c r="E24" i="5"/>
  <c r="F122" i="2" s="1"/>
  <c r="D136" i="2" s="1"/>
  <c r="D137" i="2" s="1"/>
  <c r="H54" i="1" s="1"/>
  <c r="P54" i="1" s="1"/>
  <c r="H14" i="1"/>
  <c r="H9" i="1"/>
  <c r="H8" i="1" s="1"/>
  <c r="H21" i="1"/>
  <c r="H30" i="1"/>
  <c r="H26" i="1"/>
  <c r="H20" i="1" l="1"/>
  <c r="H46" i="1"/>
  <c r="P20" i="1"/>
  <c r="G122" i="2"/>
  <c r="G121" i="2" s="1"/>
  <c r="H53" i="1" l="1"/>
  <c r="G54" i="1" l="1"/>
  <c r="O54" i="1" s="1"/>
  <c r="P53" i="1"/>
  <c r="H55" i="1"/>
  <c r="H56" i="1" l="1"/>
  <c r="P56" i="1" s="1"/>
  <c r="P5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Quiulla Tito</author>
  </authors>
  <commentList>
    <comment ref="A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Nancy Quiulla Tito: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<sst xmlns="http://schemas.openxmlformats.org/spreadsheetml/2006/main" count="1718" uniqueCount="563">
  <si>
    <t>TOTAL</t>
  </si>
  <si>
    <t>UTILIDAD</t>
  </si>
  <si>
    <t>GASTOS GENERALES</t>
  </si>
  <si>
    <t>SUBTOTAL</t>
  </si>
  <si>
    <t>persona/mes</t>
  </si>
  <si>
    <t>AGUA -  Personal Directo (1lt/persona/dia=30lt/mes)</t>
  </si>
  <si>
    <t>UND</t>
  </si>
  <si>
    <t>Charla de Inducción  -  Personal Directo</t>
  </si>
  <si>
    <t>Certificado de Operadores -  Personal Directo</t>
  </si>
  <si>
    <t>Examenes Médicos -  Personal Directo (Ingreso, anual y salida)</t>
  </si>
  <si>
    <t>EPPS -  Personal Directo (renovacion cada 6 meses)</t>
  </si>
  <si>
    <t>camionetaxmes</t>
  </si>
  <si>
    <t>Transporte Interno - Personal Directo (Camioneta+chofer+combustible a doble turno)</t>
  </si>
  <si>
    <t>OTROS</t>
  </si>
  <si>
    <t>mes</t>
  </si>
  <si>
    <t>Control topográfico de los trabajos</t>
  </si>
  <si>
    <t>CONTROL DE TOPOGRAFÍA</t>
  </si>
  <si>
    <t>Mitigación de impacto ambiental</t>
  </si>
  <si>
    <t>SEGURIDAD, SALUD Y MEDIO AMBIENTE</t>
  </si>
  <si>
    <t>m2</t>
  </si>
  <si>
    <t>Limpieza y nivelación del terreno</t>
  </si>
  <si>
    <t>TRABAJOS DE CIERRE</t>
  </si>
  <si>
    <t>m3</t>
  </si>
  <si>
    <t>Conformación de DME</t>
  </si>
  <si>
    <t>m3-km</t>
  </si>
  <si>
    <t>Eliminación de material excedente &gt; 1km</t>
  </si>
  <si>
    <t>Eliminación de material excedente ≤ 1km (incluye carguío)</t>
  </si>
  <si>
    <t>ELIMINACIÓN DE ROCA (Desperdicio)</t>
  </si>
  <si>
    <t>m3-Km</t>
  </si>
  <si>
    <t>Transporte de material interno para acopio &gt;1km</t>
  </si>
  <si>
    <t>Selección y acopio de roca (acuerdo al diseño y por tipo)</t>
  </si>
  <si>
    <t>SELECCIÓN DE ROCA</t>
  </si>
  <si>
    <t>Glb</t>
  </si>
  <si>
    <t>Ensayos de roca (determinado por el proveedor)</t>
  </si>
  <si>
    <t>4.2.1</t>
  </si>
  <si>
    <t>Ensayos de materiales</t>
  </si>
  <si>
    <t>Extracción de roca en cantera (con explosivos)</t>
  </si>
  <si>
    <t>4.1.2</t>
  </si>
  <si>
    <t>Km</t>
  </si>
  <si>
    <t>Habilitación de caminos de accesos a Cantera</t>
  </si>
  <si>
    <t>4.1.1</t>
  </si>
  <si>
    <t>Perforación, explotación y voladura</t>
  </si>
  <si>
    <t>TRABAJOS DE CANTERA</t>
  </si>
  <si>
    <t>Construcción e implementación de polvorín</t>
  </si>
  <si>
    <t>3.1.1</t>
  </si>
  <si>
    <t>Instalación en cantera</t>
  </si>
  <si>
    <t>INSTALACIONES EN CANTERA</t>
  </si>
  <si>
    <t>Movilización y desmovilización de maquinaria</t>
  </si>
  <si>
    <t>2.1.2</t>
  </si>
  <si>
    <t>Instalación de campamento, patio taller y oficinas</t>
  </si>
  <si>
    <t>2.1.1</t>
  </si>
  <si>
    <t>OBRAS PRELIMINARES</t>
  </si>
  <si>
    <t>Trámite, gestión y obtención de permisos para explotación de canteras</t>
  </si>
  <si>
    <t>1.1.4</t>
  </si>
  <si>
    <t>Tramite, gestión y obtención de permisos para almacenamiento y uso de Polvorín</t>
  </si>
  <si>
    <t>1.1.3</t>
  </si>
  <si>
    <t>Tramite, gestión y obtención de permisos para manipulación de explosivos</t>
  </si>
  <si>
    <t>1.1.2</t>
  </si>
  <si>
    <t>Tramite, gestión y obtención de permisos para uso y adquisición de explosivos</t>
  </si>
  <si>
    <t>1.1.1</t>
  </si>
  <si>
    <t>Tramite, gestión y obtención de permisos para explotación de la zona identificada como cantera</t>
  </si>
  <si>
    <t>OBRAS PROVISIONALES</t>
  </si>
  <si>
    <t>P. PARCIAL
S/</t>
  </si>
  <si>
    <t>P. UNITARIO
S/</t>
  </si>
  <si>
    <t>METRADOS</t>
  </si>
  <si>
    <t>DESCRIPCIÓN</t>
  </si>
  <si>
    <t>ITEM</t>
  </si>
  <si>
    <t>10. Costes Covid</t>
  </si>
  <si>
    <t>9. Gastos Varios</t>
  </si>
  <si>
    <t>8. Equipos Auxiliares</t>
  </si>
  <si>
    <t>7. Instalaciones y Servicio</t>
  </si>
  <si>
    <t>6. Maquinaria y Equipos Indirectos</t>
  </si>
  <si>
    <t>5. Operación de Instalaciones</t>
  </si>
  <si>
    <t>4. Alojamiento y alimentación</t>
  </si>
  <si>
    <t>3. Transporte de Personal</t>
  </si>
  <si>
    <t>2. Requerimientos de Personal</t>
  </si>
  <si>
    <t>1. Profesionales y Mano de Obra Indirecta</t>
  </si>
  <si>
    <t>IMPORTE
S/</t>
  </si>
  <si>
    <t>SUBCAPÍTULO</t>
  </si>
  <si>
    <t>RESUMEN DE GASTOS GENERALES</t>
  </si>
  <si>
    <t>Costes Covid</t>
  </si>
  <si>
    <t>10. COSTES COVID</t>
  </si>
  <si>
    <t>Materiales de Seguridad coelctiva</t>
  </si>
  <si>
    <t>Articulos de Limpieza</t>
  </si>
  <si>
    <t xml:space="preserve">Medicinas // Atenciones médicas </t>
  </si>
  <si>
    <t>Gastos de administración</t>
  </si>
  <si>
    <t>Utiles de Oficina</t>
  </si>
  <si>
    <t>9. GASTOS VARIOS</t>
  </si>
  <si>
    <t>Equipos prevención Fatiga y Somnolecia</t>
  </si>
  <si>
    <t>Equipos prevención Fatiga y Somnolecia - Iniciaizacion</t>
  </si>
  <si>
    <t>8. EQUIPOS AUXILIARES</t>
  </si>
  <si>
    <t>Casetas vigías</t>
  </si>
  <si>
    <t>Lavamanos</t>
  </si>
  <si>
    <t>Baños químicos (alquiler, limpieza y mantenimiento)</t>
  </si>
  <si>
    <t>7. INSTALACIONES Y SERVICIOS</t>
  </si>
  <si>
    <t>Combustible</t>
  </si>
  <si>
    <t>Cama Baja + Tracto remolcador</t>
  </si>
  <si>
    <t>Ambulancia</t>
  </si>
  <si>
    <t>Camioneta 4 x 4 Cabina doble Ruta corta</t>
  </si>
  <si>
    <t>6. MAQUINARIA Y EQUIPOS INDIRECTOS</t>
  </si>
  <si>
    <t>Equipamiento de taller</t>
  </si>
  <si>
    <t>Emisoras en vehículos</t>
  </si>
  <si>
    <t>Equipo de comunicación Radio Troncalizado</t>
  </si>
  <si>
    <t>Licencias software</t>
  </si>
  <si>
    <t>Mensajeria, Encomiendas y otros</t>
  </si>
  <si>
    <t>Agua en Botellas CD</t>
  </si>
  <si>
    <t>Agua en Botellas GG</t>
  </si>
  <si>
    <t>Impresoras y Ploter (1 impresora + 1 ploter)</t>
  </si>
  <si>
    <t>Equipos de Computo</t>
  </si>
  <si>
    <t>Telefonía móvil</t>
  </si>
  <si>
    <t xml:space="preserve">5. OPERACIÓN DE INSTALACIONES </t>
  </si>
  <si>
    <t xml:space="preserve">Personal indirecto (desayuno+almuerzo+cena) </t>
  </si>
  <si>
    <t xml:space="preserve">Personal indirecto (desayuno+almuerzo+cena+alojamiento+lavanderia) </t>
  </si>
  <si>
    <r>
      <rPr>
        <b/>
        <sz val="10"/>
        <rFont val="Arial Narrow"/>
        <family val="2"/>
      </rPr>
      <t>MONC</t>
    </r>
    <r>
      <rPr>
        <sz val="10"/>
        <rFont val="Arial Narrow"/>
        <family val="2"/>
      </rPr>
      <t xml:space="preserve"> (desayuno+almuerzo+cena)</t>
    </r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</si>
  <si>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(desayuno+almuerzo+cena)</t>
    </r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</si>
  <si>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(desayuno+almuerzo+cena+alojamiento+lavanderia)</t>
    </r>
  </si>
  <si>
    <t>4. ALOJAMIENTO Y ALIMENTACIÓN</t>
  </si>
  <si>
    <t>Custer de 24 pasajeros CD</t>
  </si>
  <si>
    <t>Custer de 24 pasajeros GG</t>
  </si>
  <si>
    <t># Pasajeros MOC (Lima - Obra - Lima)</t>
  </si>
  <si>
    <t># Pasajeros GG (Lima - Obra-Lima)</t>
  </si>
  <si>
    <t>3. TRANSPORTE DE PERSONAL</t>
  </si>
  <si>
    <t>EPP personal indirecto</t>
  </si>
  <si>
    <t>EPP personal directo</t>
  </si>
  <si>
    <t>Charlas de inducción GG</t>
  </si>
  <si>
    <t>Charlas de inducción CD</t>
  </si>
  <si>
    <t>Fotocheck - CD</t>
  </si>
  <si>
    <t>Fotocheck - GG</t>
  </si>
  <si>
    <t>Exámenes médicos personal indirecto</t>
  </si>
  <si>
    <t>Exámenes médicos personal directo MONC</t>
  </si>
  <si>
    <t>Exámenes médicos personal directo MOC</t>
  </si>
  <si>
    <t>2. REQUERIMIENTOS PERSONAL</t>
  </si>
  <si>
    <t>Choferes de Coaster para personal de GG</t>
  </si>
  <si>
    <t>Choferes Camion Carga, Camabaja, Cisternas, Camion Lubricador</t>
  </si>
  <si>
    <t>Choferes de Camionetas</t>
  </si>
  <si>
    <t>Vigilancia Polvorin (Resguardo policial)</t>
  </si>
  <si>
    <t>Vigilancia</t>
  </si>
  <si>
    <t>Tareadores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</si>
  <si>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</si>
  <si>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</si>
  <si>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</si>
  <si>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</si>
  <si>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</si>
  <si>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Servicios Generales</t>
  </si>
  <si>
    <t>Asistente de RRHH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</si>
  <si>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</si>
  <si>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</si>
  <si>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</si>
  <si>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</si>
  <si>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</si>
  <si>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</si>
  <si>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Tecnico Mecanico de perforadoras</t>
  </si>
  <si>
    <t>Jefe de Equipos</t>
  </si>
  <si>
    <t>Relevo de Supervisores de Movimiento de Tierras</t>
  </si>
  <si>
    <t>Relevo de Supervisores de Perforacion y Voladura</t>
  </si>
  <si>
    <t>Supervisores de Movimiento de Tierras - Monsalve 2</t>
  </si>
  <si>
    <t>Supervisor de Movimiento de Tierras - Roca 2</t>
  </si>
  <si>
    <t>Supervisor de Movimiento de Tierras - Pedregal - Cerro</t>
  </si>
  <si>
    <t>Supervisor de Movimiento de Tierras - Tayca 2</t>
  </si>
  <si>
    <t>Supervisor de Movimiento de Tierras - Tayca 1</t>
  </si>
  <si>
    <t>Supervisor de Movimiento de Tierras - Cantera Congon</t>
  </si>
  <si>
    <t>Supervisores de Perforacion yVoladura - Monsalve 2</t>
  </si>
  <si>
    <t>Supervisor de Perforacion y Voladura- Roca 2</t>
  </si>
  <si>
    <t>Supervisor de Perforacion y Voladura - Pedregal - Cerro</t>
  </si>
  <si>
    <t>Supervisor de Perforacion y Voladura - Tayca 2</t>
  </si>
  <si>
    <t>Supervisor de Perforacion y Voladura - Tayca 1</t>
  </si>
  <si>
    <t>Supervisor de Perforacion y Voladura - Cantera Congon</t>
  </si>
  <si>
    <t>Jefe de producción</t>
  </si>
  <si>
    <t>1.4. APOYO A PRODUCCIÓN Y PERSONAL DE MANTENIMIENTO</t>
  </si>
  <si>
    <t xml:space="preserve">Supervisor de Control de Calidad </t>
  </si>
  <si>
    <t>Técnico de campo</t>
  </si>
  <si>
    <t>Auxiliares de costos</t>
  </si>
  <si>
    <t>Ingeniero de Planeamiento y costos</t>
  </si>
  <si>
    <t>Dibujante Cadista</t>
  </si>
  <si>
    <t>Jefe de Topografía</t>
  </si>
  <si>
    <t>Jefe de Oficina Técnica</t>
  </si>
  <si>
    <t>1.3. OFICINA TÉCNICA Y CALIDAD</t>
  </si>
  <si>
    <t>Enfermero ocupacional</t>
  </si>
  <si>
    <t>Medico ocupacional</t>
  </si>
  <si>
    <t>Supervisores de medio ambiente</t>
  </si>
  <si>
    <t>Capacitadores / SBC</t>
  </si>
  <si>
    <t>Relevos supervisor SSOMA</t>
  </si>
  <si>
    <t>Supervisor SSOMA de Cantera MONSALVE-2</t>
  </si>
  <si>
    <t>Supervisor SSOMA de Cantera - ROCA 2</t>
  </si>
  <si>
    <t>Supervisor SSOMA de Cantera PEDREGAL CERRO</t>
  </si>
  <si>
    <t>Supervisor SSOMA de Cantera TAYCA 2</t>
  </si>
  <si>
    <t>Supervisor SSOMA de Cantera TAYCA 1</t>
  </si>
  <si>
    <t>Supervisor SSOMA de Cantera Congon 1</t>
  </si>
  <si>
    <t>Responsable de SSOMA</t>
  </si>
  <si>
    <t xml:space="preserve">1.2. SEGURIDAD Y MEDIO AMBIENTE </t>
  </si>
  <si>
    <t>Residente de Obra</t>
  </si>
  <si>
    <t>1.1. DIRECCION</t>
  </si>
  <si>
    <t>1. PROFESIONALES Y MANO DE OBRA INDIRECTA</t>
  </si>
  <si>
    <t>IMPORTE TOTAL
PEN</t>
  </si>
  <si>
    <t>COSTO  
(PEN/mes)</t>
  </si>
  <si>
    <t>TOTAL 
(CANT x MES)</t>
  </si>
  <si>
    <t>CANT MÁX x MES</t>
  </si>
  <si>
    <t>ANÁLISIS DE GASTOS GENERALES</t>
  </si>
  <si>
    <t>%mo</t>
  </si>
  <si>
    <t>HERRAMIENTAS MANUALES</t>
  </si>
  <si>
    <t>0301010006</t>
  </si>
  <si>
    <t>hm</t>
  </si>
  <si>
    <t>GPS</t>
  </si>
  <si>
    <t>0301000158</t>
  </si>
  <si>
    <t>Equipos</t>
  </si>
  <si>
    <t>gal</t>
  </si>
  <si>
    <t>PINTURA ESMALTE</t>
  </si>
  <si>
    <t>0240020001</t>
  </si>
  <si>
    <t>und</t>
  </si>
  <si>
    <t>ESTACAS DE MADERA</t>
  </si>
  <si>
    <t>0231040001</t>
  </si>
  <si>
    <t>bol</t>
  </si>
  <si>
    <t>YESO BOLSA 20 KG</t>
  </si>
  <si>
    <t>0213030006</t>
  </si>
  <si>
    <t>CEMENTO PORTLAND TIPO I (42.5 kg)</t>
  </si>
  <si>
    <t>0213010001</t>
  </si>
  <si>
    <t>var</t>
  </si>
  <si>
    <t>ACERO CORRUGADO fy = 4200 kg/cm2 GRADO 60 DE 3/8" X 9 m</t>
  </si>
  <si>
    <t>02040300010001</t>
  </si>
  <si>
    <t>Materiales</t>
  </si>
  <si>
    <t>hh</t>
  </si>
  <si>
    <t>TOPOGRAFO</t>
  </si>
  <si>
    <t>0101030000</t>
  </si>
  <si>
    <t>PEON</t>
  </si>
  <si>
    <t>0101010005</t>
  </si>
  <si>
    <t>Mano de Obra</t>
  </si>
  <si>
    <t>Parcial S/.</t>
  </si>
  <si>
    <t>Precio S/.</t>
  </si>
  <si>
    <t>Cantidad</t>
  </si>
  <si>
    <t>Cuadrilla</t>
  </si>
  <si>
    <t>Unidad</t>
  </si>
  <si>
    <t>Descripción Recurso</t>
  </si>
  <si>
    <t>Código</t>
  </si>
  <si>
    <t>Costo unitario directo por : mes</t>
  </si>
  <si>
    <t>EQ.</t>
  </si>
  <si>
    <t>MO.</t>
  </si>
  <si>
    <t>mes/DIA</t>
  </si>
  <si>
    <t>Rendimiento</t>
  </si>
  <si>
    <t>9.2</t>
  </si>
  <si>
    <t>Partida</t>
  </si>
  <si>
    <t>pto</t>
  </si>
  <si>
    <t>MONITOREO DE CALIDAD DE SUELO</t>
  </si>
  <si>
    <t>0427050016</t>
  </si>
  <si>
    <t>MONITOREO DE CALIDAD DE RUIDO</t>
  </si>
  <si>
    <t>0427050015</t>
  </si>
  <si>
    <t>MONITOREO DE CALIDAD DE AIRE</t>
  </si>
  <si>
    <t>0427050014</t>
  </si>
  <si>
    <t>MONITOREO DE CALIDAD DE AGUA SUPERFICIAL</t>
  </si>
  <si>
    <t>0427050013</t>
  </si>
  <si>
    <t>Tratamiento de residuos</t>
  </si>
  <si>
    <t>0427010014</t>
  </si>
  <si>
    <t>Retiro, acondicionamiento, transporte y disposición final de materiales no peligrosos</t>
  </si>
  <si>
    <t>0427010013</t>
  </si>
  <si>
    <t>Subcontratos</t>
  </si>
  <si>
    <t>CAMION CISTERNA 5,000GLN</t>
  </si>
  <si>
    <t>011101011004</t>
  </si>
  <si>
    <t>8.1</t>
  </si>
  <si>
    <t>AGUA PARA OBRA</t>
  </si>
  <si>
    <t>010102020108</t>
  </si>
  <si>
    <t>Subpartidas</t>
  </si>
  <si>
    <t>TRACTOR SOBRE ORUGAS CAT D6D</t>
  </si>
  <si>
    <t>011101010401</t>
  </si>
  <si>
    <t>EXCAVADORA CAT 336</t>
  </si>
  <si>
    <t>011101010223</t>
  </si>
  <si>
    <t>OFICIAL</t>
  </si>
  <si>
    <t>0101010004</t>
  </si>
  <si>
    <t>CAPATAZ</t>
  </si>
  <si>
    <t>0101010002</t>
  </si>
  <si>
    <t>Costo unitario directo por : m2</t>
  </si>
  <si>
    <t>m2/DIA</t>
  </si>
  <si>
    <t>7.1</t>
  </si>
  <si>
    <t>LUMINARIA</t>
  </si>
  <si>
    <t>010324031552</t>
  </si>
  <si>
    <t>PEÓN - VIGIA</t>
  </si>
  <si>
    <t>01010100050001</t>
  </si>
  <si>
    <t>Costo unitario directo por : m3</t>
  </si>
  <si>
    <t>m3/DIA</t>
  </si>
  <si>
    <t>6.3</t>
  </si>
  <si>
    <t>Carguio de material excedente</t>
  </si>
  <si>
    <t>0103460102d5</t>
  </si>
  <si>
    <t>CAMION VOLQUETE 22M3 - ROQUERO</t>
  </si>
  <si>
    <t>011101010133</t>
  </si>
  <si>
    <t>Costo unitario directo por : m3-km</t>
  </si>
  <si>
    <t>m3-km/DIA</t>
  </si>
  <si>
    <t>Eliminación de material excedente &lt;= 1km (incluye carguío)</t>
  </si>
  <si>
    <t>6.2</t>
  </si>
  <si>
    <t>6.1</t>
  </si>
  <si>
    <t>Costo unitario directo por : m3-Km</t>
  </si>
  <si>
    <t>m3-Km/DIA</t>
  </si>
  <si>
    <t>CARGUIO DE ROCA</t>
  </si>
  <si>
    <t>010303060366</t>
  </si>
  <si>
    <t>Transporte de material interno para acopio &lt;=1km (incluye carguío)</t>
  </si>
  <si>
    <t>5.3</t>
  </si>
  <si>
    <t>ACOPIO DE ROCA</t>
  </si>
  <si>
    <t>010303060504</t>
  </si>
  <si>
    <t>REMOCION Y SELECCION DE ROCA</t>
  </si>
  <si>
    <t>010303030108</t>
  </si>
  <si>
    <t>5.1</t>
  </si>
  <si>
    <t>Transporte de muestra</t>
  </si>
  <si>
    <t>0423100026</t>
  </si>
  <si>
    <t>Ensayo de Abrasión Los Ángeles ASTM C 131</t>
  </si>
  <si>
    <t>0423100025</t>
  </si>
  <si>
    <t>Ensayo de Granulometría por tamizado ASTM D 422</t>
  </si>
  <si>
    <t>0423100024</t>
  </si>
  <si>
    <t>Costo unitario directo por : Glb</t>
  </si>
  <si>
    <t>Glb/DIA</t>
  </si>
  <si>
    <t>EXTRACCION DE ROCA EN CANTERA (CON EXPLOSIVOS, RDTO 60%)</t>
  </si>
  <si>
    <t>010303030110</t>
  </si>
  <si>
    <t>MATERIAL DE LASTRE</t>
  </si>
  <si>
    <t>010325020206</t>
  </si>
  <si>
    <t>RODILLO LISO VIBRATORIO AUTOPROPULSADO 101-135 HP 10-12TON</t>
  </si>
  <si>
    <t>011101010721</t>
  </si>
  <si>
    <t>MOTONIVELADORA 140K</t>
  </si>
  <si>
    <t>011101010507</t>
  </si>
  <si>
    <t>Costo unitario directo por : Km</t>
  </si>
  <si>
    <t>Km/DIA</t>
  </si>
  <si>
    <t>vje</t>
  </si>
  <si>
    <t>SC DESMOVILIZACIÓN DE CONTENEDOR PARA POLVORIN</t>
  </si>
  <si>
    <t>0424010161</t>
  </si>
  <si>
    <t>SC MOVILIZACIÓN DE CONTENEDOR PARA POLVORIN</t>
  </si>
  <si>
    <t>0424010160</t>
  </si>
  <si>
    <t>Alquiler de polvorin</t>
  </si>
  <si>
    <t>0423180002</t>
  </si>
  <si>
    <t>Pararrayo tipo franklin con pozo a tierra</t>
  </si>
  <si>
    <t>0416010388</t>
  </si>
  <si>
    <t>Falso piso metalico para polvorin de explosivos</t>
  </si>
  <si>
    <t>0411190056</t>
  </si>
  <si>
    <t>m</t>
  </si>
  <si>
    <t>Cerco metalico</t>
  </si>
  <si>
    <t>0411170002</t>
  </si>
  <si>
    <t>Contenedor de 40 Pies, 2.4m x 12.0m Cap. 7.2 Tn</t>
  </si>
  <si>
    <t>0301350028</t>
  </si>
  <si>
    <t>Polvorin de Explosivos 9.26m x 9.26m Cap. 35.8 Tn</t>
  </si>
  <si>
    <t>0301350026</t>
  </si>
  <si>
    <t>glb</t>
  </si>
  <si>
    <t>CASETA DE CONTROL</t>
  </si>
  <si>
    <t>0293010026</t>
  </si>
  <si>
    <t>BAÑOS QUÍMICOS</t>
  </si>
  <si>
    <t>0259010014</t>
  </si>
  <si>
    <t>SC DESMOVILIZACIÓN DE EQUIPOS</t>
  </si>
  <si>
    <t>04240100010003</t>
  </si>
  <si>
    <t>SC MOVILIZACIÓN DE EQUIPOS</t>
  </si>
  <si>
    <t>0424010001</t>
  </si>
  <si>
    <t>CERCO TEMPORAL DE OBRA</t>
  </si>
  <si>
    <t>0117040103A4</t>
  </si>
  <si>
    <t>ALQUILER DE OFICINA ADMINISTRATIVA EN OBRA</t>
  </si>
  <si>
    <t>04230600010039</t>
  </si>
  <si>
    <t>SERVICIO DE TELEFONIA</t>
  </si>
  <si>
    <t>0417010035</t>
  </si>
  <si>
    <t>SERVICIO DE INTERNET</t>
  </si>
  <si>
    <t>0417010023</t>
  </si>
  <si>
    <t>SC DESMONTAJE DE OFICINAS Y CONTENEDORES</t>
  </si>
  <si>
    <t>0402010046</t>
  </si>
  <si>
    <t>SC MONTAJE DE OFICINAS Y CONTENEDORES</t>
  </si>
  <si>
    <t>0402010021</t>
  </si>
  <si>
    <t>GRUPO ELECTROGENO 50 KW</t>
  </si>
  <si>
    <t>011102010605</t>
  </si>
  <si>
    <t>CONTENEDOR DE OFICINAS (SALA DE REUNIONES)</t>
  </si>
  <si>
    <t>02902400010083</t>
  </si>
  <si>
    <t>CONTENEDOR DE OFICINAS</t>
  </si>
  <si>
    <t>02902400010074</t>
  </si>
  <si>
    <t>CARPA COMEDOR (CAMPO)</t>
  </si>
  <si>
    <t>02902400010061</t>
  </si>
  <si>
    <t>Mobiliario - Oficinas</t>
  </si>
  <si>
    <t>0290230262</t>
  </si>
  <si>
    <t>ALMACEN PROVISIONAL</t>
  </si>
  <si>
    <t>0259010011</t>
  </si>
  <si>
    <t>0423230005</t>
  </si>
  <si>
    <t>0423230004</t>
  </si>
  <si>
    <t>0423230003</t>
  </si>
  <si>
    <t>0423230002</t>
  </si>
  <si>
    <t>APUS PARTIDAS</t>
  </si>
  <si>
    <t>CONCRETO CIMIENTOS MEZCLA 1:10 CEMENTO-HORMIGON</t>
  </si>
  <si>
    <t>010105010106</t>
  </si>
  <si>
    <t>POSTE DE MADERA H=2.00 m</t>
  </si>
  <si>
    <t>02630100010003</t>
  </si>
  <si>
    <t>MALLA RASCHEL</t>
  </si>
  <si>
    <t>0210030016</t>
  </si>
  <si>
    <t>Costo unitario directo por : m</t>
  </si>
  <si>
    <t>m/DIA</t>
  </si>
  <si>
    <t>GRUPO ELECTROGENO DE 50 KW.</t>
  </si>
  <si>
    <t>03012500010010</t>
  </si>
  <si>
    <t>PETROLEO D-2</t>
  </si>
  <si>
    <t>0201040001</t>
  </si>
  <si>
    <t>Costo unitario directo por : hm</t>
  </si>
  <si>
    <t>hm/DIA</t>
  </si>
  <si>
    <t>CAMIÓN CISTERNA (5000 GLNS.)</t>
  </si>
  <si>
    <t>03012200050005</t>
  </si>
  <si>
    <t>OPERADOR DE EQUIPO LIVIANO</t>
  </si>
  <si>
    <t>01010100060002</t>
  </si>
  <si>
    <t>RODILLO LISO VIBRATORIO AUTOPROPULSADO 101-135 HP 10-12  ton</t>
  </si>
  <si>
    <t>03011000060011</t>
  </si>
  <si>
    <t>OPERADOR DE EQUIPO PESADO</t>
  </si>
  <si>
    <t>01010100060001</t>
  </si>
  <si>
    <t>0301200004</t>
  </si>
  <si>
    <t>TRACTOR SOBRE ORUGAS CAT D6T</t>
  </si>
  <si>
    <t>03011800020003</t>
  </si>
  <si>
    <t>0301170008</t>
  </si>
  <si>
    <t>CAMIÓN VOLQUETE PARA ROCA 8x4 22M3</t>
  </si>
  <si>
    <t>03012200040041</t>
  </si>
  <si>
    <t>CAMIÓN VOLQUETE DE 15 m3</t>
  </si>
  <si>
    <t>03012200040001</t>
  </si>
  <si>
    <t>CAMION VOLQUETE 15M3</t>
  </si>
  <si>
    <t>011101010101</t>
  </si>
  <si>
    <t>Transporte &gt; 1 km agregado</t>
  </si>
  <si>
    <t>Transporte &lt; 1 km agregado</t>
  </si>
  <si>
    <t>COMPRESORA NEUMATICA 335-375 PCM, 93 HP</t>
  </si>
  <si>
    <t>03011400060005</t>
  </si>
  <si>
    <t>COMPRESORA NEUMATICA 93 HP 335-375 PCM</t>
  </si>
  <si>
    <t>010341050292</t>
  </si>
  <si>
    <t>010341050290</t>
  </si>
  <si>
    <t>MATERIAL DE LASTRADO</t>
  </si>
  <si>
    <t>0207040075</t>
  </si>
  <si>
    <t>LUMINARIA TORRE - 4 PANTALLAS OBRA</t>
  </si>
  <si>
    <t>0301090002</t>
  </si>
  <si>
    <t>ROCK DRILL 2.5"-4"</t>
  </si>
  <si>
    <t>03010900030002</t>
  </si>
  <si>
    <t>OPERADOR DE PERFORADORA HIDRAULICA</t>
  </si>
  <si>
    <t>0101010032</t>
  </si>
  <si>
    <t>Habilitación de frentes de trabajo</t>
  </si>
  <si>
    <t>010301100139</t>
  </si>
  <si>
    <t>010324020176</t>
  </si>
  <si>
    <t>CONSUMIBLES MECANICOS</t>
  </si>
  <si>
    <t>02901300010017</t>
  </si>
  <si>
    <t>est</t>
  </si>
  <si>
    <t>TRASLADO INTERNO DE EXPLOSIVOS</t>
  </si>
  <si>
    <t>02760200510035</t>
  </si>
  <si>
    <t>TRASLADO DE POLVORIN TEMPORAL</t>
  </si>
  <si>
    <t>02760200510034</t>
  </si>
  <si>
    <t>TRASLADO DE EXPLOSIVOS + CUSTODIA</t>
  </si>
  <si>
    <t>02760200510033</t>
  </si>
  <si>
    <t>SACOS</t>
  </si>
  <si>
    <t>02671100060015</t>
  </si>
  <si>
    <t>pza</t>
  </si>
  <si>
    <t>RETARDO BIDIRECCIONAL</t>
  </si>
  <si>
    <t>0255120009</t>
  </si>
  <si>
    <t>RETARDO FANEL</t>
  </si>
  <si>
    <t>0255120008</t>
  </si>
  <si>
    <t>CORDON DETONANTE 5p</t>
  </si>
  <si>
    <t>0255120006</t>
  </si>
  <si>
    <t>kg</t>
  </si>
  <si>
    <t>EMULSION 1"x8"</t>
  </si>
  <si>
    <t>0255100046</t>
  </si>
  <si>
    <t>LINEA SILENCIOSA</t>
  </si>
  <si>
    <t>0255100044</t>
  </si>
  <si>
    <t>EMULSION 2"x12"</t>
  </si>
  <si>
    <t>0255100041</t>
  </si>
  <si>
    <t>ANFO</t>
  </si>
  <si>
    <t>0255100004</t>
  </si>
  <si>
    <t>BARRA DE PERFORACION</t>
  </si>
  <si>
    <t>0246060008</t>
  </si>
  <si>
    <t>BROCA DE PERFORACION</t>
  </si>
  <si>
    <t>02450100010026</t>
  </si>
  <si>
    <t>SHANK</t>
  </si>
  <si>
    <t>02450100010025</t>
  </si>
  <si>
    <t>CANCAMOS</t>
  </si>
  <si>
    <t>0231040012</t>
  </si>
  <si>
    <t>ENCARGADO DE VOLADURA</t>
  </si>
  <si>
    <t>0102010023</t>
  </si>
  <si>
    <t>AYUDANTE DE VOLADURA</t>
  </si>
  <si>
    <t>0101030026</t>
  </si>
  <si>
    <t>AYUDANTE DE PERFORACION</t>
  </si>
  <si>
    <t>0101030025</t>
  </si>
  <si>
    <t>MANIPULADOR DE EXPLOSIVOS</t>
  </si>
  <si>
    <t>0101010137</t>
  </si>
  <si>
    <t>MARTILLO HIDRAULICO P/EXCAVADORA</t>
  </si>
  <si>
    <t>0301140025</t>
  </si>
  <si>
    <t>MARTILLO NEUMATICO (para compresora)</t>
  </si>
  <si>
    <t>0301140005</t>
  </si>
  <si>
    <t>010329100254</t>
  </si>
  <si>
    <t>%eq</t>
  </si>
  <si>
    <t>MATERIALES VARIOS</t>
  </si>
  <si>
    <t>0292010031</t>
  </si>
  <si>
    <t>BARRENO DE PERFORACION DIFERENTES MEDIDA</t>
  </si>
  <si>
    <t>02450200010012</t>
  </si>
  <si>
    <t>OPERARIO PERFORISTA</t>
  </si>
  <si>
    <t>0101010007</t>
  </si>
  <si>
    <t>MEZCLADORA DE CONCRETO</t>
  </si>
  <si>
    <t>0301290003</t>
  </si>
  <si>
    <t>HORMIGON</t>
  </si>
  <si>
    <t>0207030001</t>
  </si>
  <si>
    <t>GASOLINA</t>
  </si>
  <si>
    <t>0201030001</t>
  </si>
  <si>
    <t>APUS SUBPARTIDAS</t>
  </si>
  <si>
    <t>SUBTOTAL PRESUPUESTO COVID</t>
  </si>
  <si>
    <t>Manteriales e Implementos de Limpieza y desinfeccion de oficinas</t>
  </si>
  <si>
    <t>Materiales e Implementos de Limpieza y desinfeccion de buses (# de buses y camionetas)</t>
  </si>
  <si>
    <t>Limpieza y Desinfección</t>
  </si>
  <si>
    <t xml:space="preserve">Paramedico, médico asistencial </t>
  </si>
  <si>
    <t>Pulsimetro</t>
  </si>
  <si>
    <t>Termometro</t>
  </si>
  <si>
    <t>Material prevención COVID proteccion colectiva</t>
  </si>
  <si>
    <t>4 envases de 330ml por personal x mes</t>
  </si>
  <si>
    <t>Alcohol en Gel 330 ml</t>
  </si>
  <si>
    <t>mascarillas cada 6 dias</t>
  </si>
  <si>
    <t>Mascarillas Tipo KN95</t>
  </si>
  <si>
    <t>Material prevención COVID para protección del personal-Indirecto</t>
  </si>
  <si>
    <t>mascarillas cada 5 dias</t>
  </si>
  <si>
    <t>Material prevención COVID para protección del personal-Directo</t>
  </si>
  <si>
    <t>1. Implementación de nuevos EPPs y gastos medicos</t>
  </si>
  <si>
    <t>COSTOS COVID</t>
  </si>
  <si>
    <t>COMENTARIOS</t>
  </si>
  <si>
    <t>IMPORTE TOTAL S/</t>
  </si>
  <si>
    <t>P.U.
S/</t>
  </si>
  <si>
    <t>010336010255</t>
  </si>
  <si>
    <t>COASTER (24 pasajeros)</t>
  </si>
  <si>
    <t>und/DIA</t>
  </si>
  <si>
    <t>Costo unitario directo por : und</t>
  </si>
  <si>
    <t>0278010011</t>
  </si>
  <si>
    <t>EQUIPOS DE PROTECCION PERSONAL OBREROS</t>
  </si>
  <si>
    <t>Examenes Médicos -  Personal Directo (Ingreso y salida)</t>
  </si>
  <si>
    <t>02902300610002</t>
  </si>
  <si>
    <t>EXAMENES MEDICOS - ANUAL</t>
  </si>
  <si>
    <t>0290230281</t>
  </si>
  <si>
    <t>EXAMENES MEDICOS - INGRESO</t>
  </si>
  <si>
    <t>0290230282</t>
  </si>
  <si>
    <t>EXAMENES MEDICOS - SALIDA</t>
  </si>
  <si>
    <t>0400200109</t>
  </si>
  <si>
    <t>CERTIFICADO DE OPERADORES</t>
  </si>
  <si>
    <t>02902300620001</t>
  </si>
  <si>
    <t>CHARLAS DE INDUCCION</t>
  </si>
  <si>
    <t>per /mes/DIA</t>
  </si>
  <si>
    <t>Costo unitario directo por : per /mes</t>
  </si>
  <si>
    <t>0428020011</t>
  </si>
  <si>
    <t>AGUA PARA OBRERO BIDON 20lt</t>
  </si>
  <si>
    <t>0101010245</t>
  </si>
  <si>
    <t>CHOFER DE BUS</t>
  </si>
  <si>
    <t>0301220083</t>
  </si>
  <si>
    <t>COASTER</t>
  </si>
  <si>
    <t xml:space="preserve">                              PROYECTO: "PAQUETE 4: SOLUCIONES INTEGRALES DE LOS RÍOS CASMA Y HUARMEY"</t>
  </si>
  <si>
    <t xml:space="preserve">                                         OPERACIÓN Y EXPLOTACIÓN DE LA CANTERA DE ROCA CUENCA HUARMEY</t>
  </si>
  <si>
    <r>
      <rPr>
        <b/>
        <sz val="10"/>
        <rFont val="Arial"/>
        <family val="2"/>
      </rPr>
      <t xml:space="preserve">Nota: </t>
    </r>
    <r>
      <rPr>
        <sz val="10"/>
        <rFont val="Arial"/>
        <family val="2"/>
      </rPr>
      <t>este costo es para los primeros 07 meses de ejecución del proyecto.</t>
    </r>
  </si>
  <si>
    <t>PROYECTO: "PAQUETE 4: SOLUCIONES INTEGRALES DE LOS RÍOS CASMA Y HUARMEY"</t>
  </si>
  <si>
    <t xml:space="preserve"> OPERACIÓN Y EXPLOTACIÓN DE LA CANTERA DE ROCA CUENCA HUARMEY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</si>
  <si>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</si>
  <si>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</si>
  <si>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</si>
  <si>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</si>
  <si>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</si>
  <si>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</si>
  <si>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</si>
  <si>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</si>
  <si>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</si>
  <si>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DE SUELO</t>
  </si>
  <si>
    <t>902.D</t>
  </si>
  <si>
    <t>MEDIDAS DE CONTINGENCIAS Y CIERRE DE OBRA</t>
  </si>
  <si>
    <r>
      <rPr>
        <sz val="9"/>
        <rFont val="Arial Narrow"/>
        <family val="2"/>
      </rPr>
      <t>Transporte de material interno para acopio ≤1km (incluye carguío)</t>
    </r>
  </si>
  <si>
    <t>Propuesta presentada el 02.02.24</t>
  </si>
  <si>
    <t>Revisión</t>
  </si>
  <si>
    <t>Propuesta presentada el 19.07.22</t>
  </si>
  <si>
    <t>Ok - Se mantienen los metrados y P.U del Ppto. adjudicado</t>
  </si>
  <si>
    <t>Ok- Menor metrado, el P.U se mantiene</t>
  </si>
  <si>
    <t>Ok- Mayor metrado, el P.U se mantiene</t>
  </si>
  <si>
    <t>Ok - En el desglose del A.P.U se esta considerando menor metrado.</t>
  </si>
  <si>
    <t>Ok - Se mantienen los P.U del Ppto. adjudicado</t>
  </si>
  <si>
    <t>02.02.2024</t>
  </si>
  <si>
    <t>Diferencia</t>
  </si>
  <si>
    <t>19.07.2022</t>
  </si>
  <si>
    <t>Se solicita desglose de A.P.U o el retito de dicha partida ya que en las partidas (902B – 902C.1-902C.2 - 902C.3 - 902C.4) se están sustentando las actividades</t>
  </si>
  <si>
    <t>De acuerdo con el histograma se ha incrementado la cantidad de personal en 29K</t>
  </si>
  <si>
    <t>El histograma presentado no coincidide con el desglose de los Costos de Movilización y Desmovilización:
ROCK DRILL (7 und en el cuadro de Movilización) y (6 Und en el Histograma)
GRUPO ELECTROGENO (2 und en el cuadro de Movilización) y (3 Und en el Histograma)
Camioneta (8 und en el cuadro de Movilización) y (9 Und en el cuadro de Costos Indirectos)</t>
  </si>
  <si>
    <t>OHLA POSADA_HUARMEY</t>
  </si>
  <si>
    <t xml:space="preserve"> No se visualiza los siguientes equipos (Retroexcavadora y Camión Grúa) en el histograma de equipos y la planilla de movilización.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</si>
</sst>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_ ;[Red]\-#,##0\ "/>
    <numFmt numFmtId="166" formatCode="#,##0.00_ ;[Red]\-#,##0.00\ "/>
    <numFmt numFmtId="167" formatCode="#,##0.0_ ;[Red]\-#,##0.0\ "/>
    <numFmt numFmtId="168" formatCode="#,##0.0000"/>
  </numFmts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color rgb="FFFF0000"/>
      <name val="Arial Narrow"/>
      <family val="2"/>
    </font>
    <font>
      <b/>
      <sz val="10"/>
      <color theme="3"/>
      <name val="Arial Narrow"/>
      <family val="2"/>
    </font>
    <font>
      <sz val="10"/>
      <color rgb="FF0070C0"/>
      <name val="Arial Narrow"/>
      <family val="2"/>
    </font>
    <font>
      <b/>
      <sz val="11"/>
      <color theme="3"/>
      <name val="Arial Narrow"/>
      <family val="2"/>
    </font>
    <font>
      <b/>
      <sz val="10"/>
      <color rgb="FF0070C0"/>
      <name val="Arial Narrow"/>
      <family val="2"/>
    </font>
    <font>
      <sz val="10"/>
      <color theme="4"/>
      <name val="Arial Narrow"/>
      <family val="2"/>
    </font>
    <font>
      <b/>
      <sz val="16"/>
      <name val="Arial Black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  <font>
      <b/>
      <sz val="11"/>
      <name val="Arial Narrow"/>
      <family val="2"/>
    </font>
    <font>
      <b/>
      <sz val="11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theme="0"/>
      <name val="Arial Narrow"/>
      <family val="2"/>
    </font>
    <font>
      <b/>
      <sz val="10"/>
      <color indexed="8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2" fillId="0" borderId="0" applyFont="0" applyFill="0" applyBorder="0" applyAlignment="0" applyProtection="0"/>
    <xf numFmtId="0" fontId="4" fillId="0" borderId="0"/>
    <xf numFmtId="0" fontId="6" fillId="0" borderId="0">
      <alignment vertical="top"/>
    </xf>
    <xf numFmtId="0" fontId="2" fillId="0" borderId="0"/>
    <xf numFmtId="9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3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9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7" fillId="0" borderId="0" xfId="3" applyFont="1" applyAlignment="1">
      <alignment horizontal="left" vertical="top" wrapText="1" readingOrder="1"/>
    </xf>
    <xf numFmtId="0" fontId="8" fillId="0" borderId="0" xfId="3" applyFont="1" applyAlignment="1">
      <alignment horizontal="left" vertical="top" readingOrder="1"/>
    </xf>
    <xf numFmtId="0" fontId="9" fillId="0" borderId="0" xfId="4" applyFont="1" applyAlignment="1">
      <alignment vertical="center"/>
    </xf>
    <xf numFmtId="2" fontId="9" fillId="0" borderId="0" xfId="4" applyNumberFormat="1" applyFont="1" applyAlignment="1">
      <alignment vertical="center"/>
    </xf>
    <xf numFmtId="0" fontId="9" fillId="0" borderId="0" xfId="4" applyFont="1" applyAlignment="1">
      <alignment horizontal="center" vertical="center"/>
    </xf>
    <xf numFmtId="165" fontId="9" fillId="0" borderId="0" xfId="4" applyNumberFormat="1" applyFont="1" applyAlignment="1">
      <alignment horizontal="right" vertical="center"/>
    </xf>
    <xf numFmtId="165" fontId="11" fillId="0" borderId="0" xfId="4" applyNumberFormat="1" applyFont="1" applyAlignment="1">
      <alignment horizontal="right" vertical="center"/>
    </xf>
    <xf numFmtId="10" fontId="9" fillId="0" borderId="0" xfId="5" applyNumberFormat="1" applyFont="1" applyFill="1" applyAlignment="1">
      <alignment horizontal="right" vertical="center"/>
    </xf>
    <xf numFmtId="4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vertical="center"/>
    </xf>
    <xf numFmtId="166" fontId="9" fillId="0" borderId="4" xfId="4" applyNumberFormat="1" applyFont="1" applyBorder="1" applyAlignment="1">
      <alignment horizontal="right" vertical="center"/>
    </xf>
    <xf numFmtId="166" fontId="9" fillId="0" borderId="5" xfId="4" applyNumberFormat="1" applyFont="1" applyBorder="1" applyAlignment="1">
      <alignment horizontal="right" vertical="center"/>
    </xf>
    <xf numFmtId="166" fontId="9" fillId="0" borderId="6" xfId="4" applyNumberFormat="1" applyFont="1" applyBorder="1" applyAlignment="1">
      <alignment horizontal="right" vertical="center"/>
    </xf>
    <xf numFmtId="166" fontId="9" fillId="0" borderId="6" xfId="4" applyNumberFormat="1" applyFont="1" applyBorder="1" applyAlignment="1">
      <alignment horizontal="center" vertical="center"/>
    </xf>
    <xf numFmtId="0" fontId="9" fillId="0" borderId="7" xfId="4" applyFont="1" applyBorder="1" applyAlignment="1">
      <alignment horizontal="left" vertical="center" indent="1"/>
    </xf>
    <xf numFmtId="166" fontId="14" fillId="4" borderId="8" xfId="4" applyNumberFormat="1" applyFont="1" applyFill="1" applyBorder="1" applyAlignment="1">
      <alignment horizontal="right" vertical="center"/>
    </xf>
    <xf numFmtId="166" fontId="15" fillId="4" borderId="9" xfId="4" applyNumberFormat="1" applyFont="1" applyFill="1" applyBorder="1" applyAlignment="1">
      <alignment horizontal="right" vertical="center"/>
    </xf>
    <xf numFmtId="166" fontId="15" fillId="4" borderId="9" xfId="4" applyNumberFormat="1" applyFont="1" applyFill="1" applyBorder="1" applyAlignment="1">
      <alignment horizontal="center" vertical="center"/>
    </xf>
    <xf numFmtId="0" fontId="16" fillId="4" borderId="10" xfId="4" applyFont="1" applyFill="1" applyBorder="1" applyAlignment="1">
      <alignment vertical="center"/>
    </xf>
    <xf numFmtId="166" fontId="9" fillId="0" borderId="11" xfId="4" applyNumberFormat="1" applyFont="1" applyBorder="1" applyAlignment="1">
      <alignment horizontal="right" vertical="center"/>
    </xf>
    <xf numFmtId="166" fontId="9" fillId="0" borderId="12" xfId="4" applyNumberFormat="1" applyFont="1" applyBorder="1" applyAlignment="1">
      <alignment horizontal="right" vertical="center"/>
    </xf>
    <xf numFmtId="166" fontId="9" fillId="0" borderId="13" xfId="4" applyNumberFormat="1" applyFont="1" applyBorder="1" applyAlignment="1">
      <alignment horizontal="right" vertical="center"/>
    </xf>
    <xf numFmtId="166" fontId="9" fillId="0" borderId="13" xfId="4" applyNumberFormat="1" applyFont="1" applyBorder="1" applyAlignment="1">
      <alignment horizontal="center" vertical="center"/>
    </xf>
    <xf numFmtId="0" fontId="9" fillId="0" borderId="14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166" fontId="9" fillId="0" borderId="15" xfId="4" applyNumberFormat="1" applyFont="1" applyBorder="1" applyAlignment="1">
      <alignment horizontal="right" vertical="center"/>
    </xf>
    <xf numFmtId="166" fontId="9" fillId="0" borderId="0" xfId="4" applyNumberFormat="1" applyFont="1" applyAlignment="1">
      <alignment horizontal="right" vertical="center"/>
    </xf>
    <xf numFmtId="166" fontId="9" fillId="0" borderId="0" xfId="4" applyNumberFormat="1" applyFont="1" applyAlignment="1">
      <alignment horizontal="center" vertical="center"/>
    </xf>
    <xf numFmtId="0" fontId="9" fillId="0" borderId="16" xfId="4" applyFont="1" applyBorder="1" applyAlignment="1">
      <alignment horizontal="left" vertical="center" indent="1"/>
    </xf>
    <xf numFmtId="0" fontId="15" fillId="0" borderId="0" xfId="4" applyFont="1" applyAlignment="1">
      <alignment vertical="center"/>
    </xf>
    <xf numFmtId="0" fontId="18" fillId="0" borderId="0" xfId="4" applyFont="1" applyAlignment="1">
      <alignment vertical="center"/>
    </xf>
    <xf numFmtId="4" fontId="9" fillId="0" borderId="0" xfId="4" applyNumberFormat="1" applyFont="1" applyAlignment="1">
      <alignment vertical="center"/>
    </xf>
    <xf numFmtId="165" fontId="15" fillId="4" borderId="9" xfId="4" applyNumberFormat="1" applyFont="1" applyFill="1" applyBorder="1" applyAlignment="1">
      <alignment horizontal="right" vertical="center"/>
    </xf>
    <xf numFmtId="0" fontId="15" fillId="4" borderId="9" xfId="4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/>
    </xf>
    <xf numFmtId="0" fontId="19" fillId="0" borderId="0" xfId="4" applyFont="1" applyAlignment="1">
      <alignment horizontal="center" vertical="center"/>
    </xf>
    <xf numFmtId="0" fontId="3" fillId="0" borderId="0" xfId="4" applyFont="1" applyAlignment="1">
      <alignment horizontal="left" vertical="center"/>
    </xf>
    <xf numFmtId="0" fontId="0" fillId="0" borderId="0" xfId="0" applyAlignment="1">
      <alignment vertical="top"/>
    </xf>
    <xf numFmtId="0" fontId="6" fillId="0" borderId="0" xfId="3">
      <alignment vertical="top"/>
    </xf>
    <xf numFmtId="0" fontId="6" fillId="2" borderId="0" xfId="3" applyFill="1">
      <alignment vertical="top"/>
    </xf>
    <xf numFmtId="0" fontId="22" fillId="2" borderId="0" xfId="3" applyFont="1" applyFill="1">
      <alignment vertical="top"/>
    </xf>
    <xf numFmtId="3" fontId="20" fillId="0" borderId="0" xfId="3" applyNumberFormat="1" applyFont="1" applyAlignment="1">
      <alignment horizontal="right" vertical="top"/>
    </xf>
    <xf numFmtId="0" fontId="21" fillId="0" borderId="0" xfId="3" applyFont="1" applyAlignment="1">
      <alignment horizontal="right" vertical="top" wrapText="1" readingOrder="1"/>
    </xf>
    <xf numFmtId="0" fontId="6" fillId="0" borderId="0" xfId="6">
      <alignment vertical="top"/>
    </xf>
    <xf numFmtId="3" fontId="20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right" vertical="top" wrapText="1" readingOrder="1"/>
    </xf>
    <xf numFmtId="0" fontId="2" fillId="0" borderId="0" xfId="7"/>
    <xf numFmtId="166" fontId="3" fillId="3" borderId="26" xfId="7" applyNumberFormat="1" applyFont="1" applyFill="1" applyBorder="1"/>
    <xf numFmtId="0" fontId="2" fillId="3" borderId="27" xfId="7" applyFill="1" applyBorder="1"/>
    <xf numFmtId="0" fontId="3" fillId="3" borderId="28" xfId="7" applyFont="1" applyFill="1" applyBorder="1"/>
    <xf numFmtId="165" fontId="2" fillId="3" borderId="15" xfId="4" applyNumberFormat="1" applyFill="1" applyBorder="1" applyAlignment="1">
      <alignment horizontal="right" vertical="center"/>
    </xf>
    <xf numFmtId="166" fontId="2" fillId="3" borderId="0" xfId="4" applyNumberFormat="1" applyFill="1" applyAlignment="1">
      <alignment horizontal="right" vertical="center"/>
    </xf>
    <xf numFmtId="165" fontId="2" fillId="3" borderId="0" xfId="4" applyNumberFormat="1" applyFill="1" applyAlignment="1">
      <alignment horizontal="right" vertical="center"/>
    </xf>
    <xf numFmtId="0" fontId="2" fillId="3" borderId="16" xfId="4" applyFill="1" applyBorder="1" applyAlignment="1">
      <alignment horizontal="left" vertical="center" indent="1"/>
    </xf>
    <xf numFmtId="165" fontId="9" fillId="0" borderId="29" xfId="8" applyNumberFormat="1" applyFont="1" applyFill="1" applyBorder="1" applyAlignment="1">
      <alignment horizontal="right" vertical="center"/>
    </xf>
    <xf numFmtId="165" fontId="9" fillId="0" borderId="30" xfId="4" applyNumberFormat="1" applyFont="1" applyBorder="1" applyAlignment="1">
      <alignment horizontal="right" vertical="center"/>
    </xf>
    <xf numFmtId="166" fontId="9" fillId="0" borderId="31" xfId="4" applyNumberFormat="1" applyFont="1" applyBorder="1" applyAlignment="1">
      <alignment horizontal="right" vertical="center"/>
    </xf>
    <xf numFmtId="165" fontId="9" fillId="0" borderId="31" xfId="4" applyNumberFormat="1" applyFont="1" applyBorder="1" applyAlignment="1">
      <alignment horizontal="right" vertical="center"/>
    </xf>
    <xf numFmtId="0" fontId="2" fillId="0" borderId="32" xfId="4" applyBorder="1" applyAlignment="1">
      <alignment horizontal="left" vertical="center" indent="1"/>
    </xf>
    <xf numFmtId="165" fontId="9" fillId="0" borderId="33" xfId="8" applyNumberFormat="1" applyFont="1" applyFill="1" applyBorder="1" applyAlignment="1">
      <alignment horizontal="right" vertical="center"/>
    </xf>
    <xf numFmtId="165" fontId="9" fillId="0" borderId="1" xfId="4" applyNumberFormat="1" applyFont="1" applyBorder="1" applyAlignment="1">
      <alignment horizontal="right" vertical="center"/>
    </xf>
    <xf numFmtId="166" fontId="9" fillId="0" borderId="34" xfId="4" applyNumberFormat="1" applyFont="1" applyBorder="1" applyAlignment="1">
      <alignment horizontal="right" vertical="center"/>
    </xf>
    <xf numFmtId="165" fontId="9" fillId="0" borderId="34" xfId="4" applyNumberFormat="1" applyFont="1" applyBorder="1" applyAlignment="1">
      <alignment horizontal="right" vertical="center"/>
    </xf>
    <xf numFmtId="0" fontId="2" fillId="0" borderId="35" xfId="4" applyBorder="1" applyAlignment="1">
      <alignment horizontal="left" vertical="center" indent="1"/>
    </xf>
    <xf numFmtId="165" fontId="23" fillId="3" borderId="33" xfId="8" applyNumberFormat="1" applyFont="1" applyFill="1" applyBorder="1" applyAlignment="1">
      <alignment horizontal="right" vertical="center"/>
    </xf>
    <xf numFmtId="165" fontId="23" fillId="3" borderId="36" xfId="4" applyNumberFormat="1" applyFont="1" applyFill="1" applyBorder="1" applyAlignment="1">
      <alignment horizontal="right" vertical="center"/>
    </xf>
    <xf numFmtId="166" fontId="23" fillId="3" borderId="2" xfId="4" applyNumberFormat="1" applyFont="1" applyFill="1" applyBorder="1" applyAlignment="1">
      <alignment horizontal="right" vertical="center"/>
    </xf>
    <xf numFmtId="165" fontId="23" fillId="3" borderId="2" xfId="4" applyNumberFormat="1" applyFont="1" applyFill="1" applyBorder="1" applyAlignment="1">
      <alignment horizontal="right" vertical="center"/>
    </xf>
    <xf numFmtId="0" fontId="24" fillId="3" borderId="3" xfId="4" applyFont="1" applyFill="1" applyBorder="1" applyAlignment="1">
      <alignment vertical="center"/>
    </xf>
    <xf numFmtId="0" fontId="2" fillId="0" borderId="35" xfId="4" applyBorder="1" applyAlignment="1">
      <alignment horizontal="left" vertical="center" indent="2"/>
    </xf>
    <xf numFmtId="0" fontId="2" fillId="0" borderId="35" xfId="4" applyBorder="1" applyAlignment="1">
      <alignment horizontal="left" vertical="center" indent="3"/>
    </xf>
    <xf numFmtId="165" fontId="2" fillId="0" borderId="1" xfId="4" applyNumberFormat="1" applyBorder="1" applyAlignment="1">
      <alignment horizontal="right" vertical="center"/>
    </xf>
    <xf numFmtId="166" fontId="2" fillId="0" borderId="34" xfId="4" applyNumberFormat="1" applyBorder="1" applyAlignment="1">
      <alignment horizontal="right" vertical="center"/>
    </xf>
    <xf numFmtId="165" fontId="2" fillId="0" borderId="34" xfId="4" applyNumberFormat="1" applyBorder="1" applyAlignment="1">
      <alignment horizontal="right" vertical="center"/>
    </xf>
    <xf numFmtId="165" fontId="24" fillId="3" borderId="36" xfId="4" applyNumberFormat="1" applyFont="1" applyFill="1" applyBorder="1" applyAlignment="1">
      <alignment horizontal="right" vertical="center"/>
    </xf>
    <xf numFmtId="166" fontId="24" fillId="3" borderId="2" xfId="4" applyNumberFormat="1" applyFont="1" applyFill="1" applyBorder="1" applyAlignment="1">
      <alignment horizontal="right" vertical="center"/>
    </xf>
    <xf numFmtId="165" fontId="24" fillId="3" borderId="2" xfId="4" applyNumberFormat="1" applyFont="1" applyFill="1" applyBorder="1" applyAlignment="1">
      <alignment horizontal="right" vertical="center"/>
    </xf>
    <xf numFmtId="165" fontId="15" fillId="4" borderId="37" xfId="8" applyNumberFormat="1" applyFont="1" applyFill="1" applyBorder="1" applyAlignment="1">
      <alignment horizontal="right" vertical="center"/>
    </xf>
    <xf numFmtId="165" fontId="25" fillId="4" borderId="38" xfId="4" applyNumberFormat="1" applyFont="1" applyFill="1" applyBorder="1" applyAlignment="1">
      <alignment horizontal="right" vertical="center"/>
    </xf>
    <xf numFmtId="165" fontId="25" fillId="4" borderId="39" xfId="4" applyNumberFormat="1" applyFont="1" applyFill="1" applyBorder="1" applyAlignment="1">
      <alignment horizontal="right" vertical="center"/>
    </xf>
    <xf numFmtId="0" fontId="26" fillId="4" borderId="40" xfId="4" applyFont="1" applyFill="1" applyBorder="1" applyAlignment="1">
      <alignment vertical="center"/>
    </xf>
    <xf numFmtId="0" fontId="5" fillId="0" borderId="0" xfId="0" applyFont="1" applyAlignment="1">
      <alignment horizontal="left" indent="6"/>
    </xf>
    <xf numFmtId="0" fontId="29" fillId="0" borderId="0" xfId="0" applyFont="1" applyAlignment="1">
      <alignment horizontal="right" vertical="top"/>
    </xf>
    <xf numFmtId="4" fontId="31" fillId="0" borderId="0" xfId="0" applyNumberFormat="1" applyFont="1" applyAlignment="1">
      <alignment horizontal="right" vertical="top"/>
    </xf>
    <xf numFmtId="0" fontId="30" fillId="0" borderId="0" xfId="0" applyFont="1" applyAlignment="1">
      <alignment horizontal="left" vertical="top" wrapText="1" readingOrder="1"/>
    </xf>
    <xf numFmtId="0" fontId="30" fillId="0" borderId="0" xfId="0" applyFont="1" applyAlignment="1">
      <alignment horizontal="right" vertical="top"/>
    </xf>
    <xf numFmtId="0" fontId="29" fillId="0" borderId="0" xfId="0" applyFont="1" applyAlignment="1">
      <alignment horizontal="left" vertical="top"/>
    </xf>
    <xf numFmtId="168" fontId="29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4" fontId="30" fillId="0" borderId="0" xfId="0" applyNumberFormat="1" applyFont="1" applyAlignment="1">
      <alignment horizontal="right" vertical="top"/>
    </xf>
    <xf numFmtId="168" fontId="30" fillId="0" borderId="0" xfId="0" applyNumberFormat="1" applyFont="1" applyAlignment="1">
      <alignment horizontal="left" vertical="top"/>
    </xf>
    <xf numFmtId="0" fontId="10" fillId="3" borderId="0" xfId="4" applyFont="1" applyFill="1" applyAlignment="1">
      <alignment vertical="center"/>
    </xf>
    <xf numFmtId="4" fontId="10" fillId="3" borderId="0" xfId="4" applyNumberFormat="1" applyFont="1" applyFill="1" applyAlignment="1">
      <alignment horizontal="center" vertical="center"/>
    </xf>
    <xf numFmtId="0" fontId="9" fillId="0" borderId="35" xfId="4" applyFont="1" applyBorder="1" applyAlignment="1">
      <alignment vertical="center"/>
    </xf>
    <xf numFmtId="4" fontId="9" fillId="0" borderId="1" xfId="4" applyNumberFormat="1" applyFont="1" applyBorder="1" applyAlignment="1">
      <alignment horizontal="right" vertical="center"/>
    </xf>
    <xf numFmtId="0" fontId="9" fillId="0" borderId="32" xfId="4" applyFont="1" applyBorder="1" applyAlignment="1">
      <alignment vertical="center"/>
    </xf>
    <xf numFmtId="4" fontId="9" fillId="0" borderId="30" xfId="4" applyNumberFormat="1" applyFont="1" applyBorder="1" applyAlignment="1">
      <alignment horizontal="right" vertical="center"/>
    </xf>
    <xf numFmtId="0" fontId="9" fillId="0" borderId="51" xfId="4" applyFont="1" applyBorder="1" applyAlignment="1">
      <alignment vertical="center"/>
    </xf>
    <xf numFmtId="4" fontId="9" fillId="0" borderId="50" xfId="4" applyNumberFormat="1" applyFont="1" applyBorder="1" applyAlignment="1">
      <alignment horizontal="right" vertical="center"/>
    </xf>
    <xf numFmtId="0" fontId="12" fillId="0" borderId="52" xfId="4" applyFont="1" applyBorder="1" applyAlignment="1">
      <alignment horizontal="center" vertical="center"/>
    </xf>
    <xf numFmtId="0" fontId="12" fillId="0" borderId="53" xfId="4" applyFont="1" applyBorder="1" applyAlignment="1">
      <alignment horizontal="center" vertical="center" wrapText="1"/>
    </xf>
    <xf numFmtId="4" fontId="10" fillId="0" borderId="49" xfId="4" applyNumberFormat="1" applyFont="1" applyBorder="1" applyAlignment="1">
      <alignment horizontal="right" vertical="center"/>
    </xf>
    <xf numFmtId="165" fontId="9" fillId="0" borderId="6" xfId="4" applyNumberFormat="1" applyFont="1" applyBorder="1" applyAlignment="1">
      <alignment horizontal="center" vertical="center"/>
    </xf>
    <xf numFmtId="167" fontId="9" fillId="0" borderId="6" xfId="4" applyNumberFormat="1" applyFont="1" applyBorder="1" applyAlignment="1">
      <alignment horizontal="right" vertical="center"/>
    </xf>
    <xf numFmtId="0" fontId="8" fillId="0" borderId="0" xfId="3" applyFont="1" applyAlignment="1">
      <alignment vertical="top" readingOrder="1"/>
    </xf>
    <xf numFmtId="0" fontId="0" fillId="0" borderId="0" xfId="7" applyFont="1"/>
    <xf numFmtId="0" fontId="9" fillId="0" borderId="0" xfId="0" applyFont="1"/>
    <xf numFmtId="0" fontId="32" fillId="0" borderId="0" xfId="0" applyFont="1"/>
    <xf numFmtId="0" fontId="32" fillId="0" borderId="0" xfId="0" applyFont="1" applyAlignment="1">
      <alignment horizontal="center"/>
    </xf>
    <xf numFmtId="0" fontId="35" fillId="0" borderId="0" xfId="3" applyFont="1" applyAlignment="1">
      <alignment horizontal="left" vertical="top" readingOrder="1"/>
    </xf>
    <xf numFmtId="4" fontId="32" fillId="0" borderId="0" xfId="0" applyNumberFormat="1" applyFont="1"/>
    <xf numFmtId="0" fontId="32" fillId="0" borderId="0" xfId="0" applyFont="1" applyAlignment="1">
      <alignment vertical="center"/>
    </xf>
    <xf numFmtId="4" fontId="39" fillId="8" borderId="55" xfId="0" applyNumberFormat="1" applyFont="1" applyFill="1" applyBorder="1" applyAlignment="1">
      <alignment horizontal="center" vertical="center" wrapText="1"/>
    </xf>
    <xf numFmtId="4" fontId="39" fillId="9" borderId="55" xfId="0" applyNumberFormat="1" applyFont="1" applyFill="1" applyBorder="1" applyAlignment="1">
      <alignment horizontal="center" vertical="center" wrapText="1"/>
    </xf>
    <xf numFmtId="4" fontId="39" fillId="10" borderId="55" xfId="0" applyNumberFormat="1" applyFont="1" applyFill="1" applyBorder="1" applyAlignment="1">
      <alignment horizontal="center" vertical="center" wrapText="1"/>
    </xf>
    <xf numFmtId="1" fontId="37" fillId="11" borderId="57" xfId="2" applyNumberFormat="1" applyFont="1" applyFill="1" applyBorder="1" applyAlignment="1">
      <alignment horizontal="center" vertical="center"/>
    </xf>
    <xf numFmtId="0" fontId="36" fillId="11" borderId="57" xfId="2" applyFont="1" applyFill="1" applyBorder="1" applyAlignment="1">
      <alignment horizontal="left" vertical="center"/>
    </xf>
    <xf numFmtId="0" fontId="38" fillId="11" borderId="57" xfId="2" applyFont="1" applyFill="1" applyBorder="1" applyAlignment="1">
      <alignment horizontal="left" vertical="center"/>
    </xf>
    <xf numFmtId="164" fontId="37" fillId="11" borderId="57" xfId="2" applyNumberFormat="1" applyFont="1" applyFill="1" applyBorder="1" applyAlignment="1">
      <alignment horizontal="center" vertical="center"/>
    </xf>
    <xf numFmtId="0" fontId="32" fillId="0" borderId="57" xfId="2" applyFont="1" applyBorder="1" applyAlignment="1">
      <alignment horizontal="center" vertical="center"/>
    </xf>
    <xf numFmtId="0" fontId="32" fillId="0" borderId="57" xfId="2" applyFont="1" applyBorder="1" applyAlignment="1">
      <alignment horizontal="left" vertical="center"/>
    </xf>
    <xf numFmtId="164" fontId="37" fillId="0" borderId="57" xfId="2" applyNumberFormat="1" applyFont="1" applyBorder="1" applyAlignment="1">
      <alignment horizontal="center" vertical="center"/>
    </xf>
    <xf numFmtId="0" fontId="36" fillId="0" borderId="57" xfId="2" applyFont="1" applyBorder="1" applyAlignment="1">
      <alignment horizontal="left" vertical="center"/>
    </xf>
    <xf numFmtId="0" fontId="38" fillId="0" borderId="57" xfId="2" applyFont="1" applyBorder="1" applyAlignment="1">
      <alignment horizontal="left" vertical="center"/>
    </xf>
    <xf numFmtId="164" fontId="38" fillId="0" borderId="57" xfId="2" applyNumberFormat="1" applyFont="1" applyBorder="1" applyAlignment="1">
      <alignment horizontal="center" vertical="center"/>
    </xf>
    <xf numFmtId="0" fontId="32" fillId="0" borderId="57" xfId="9" applyFont="1" applyBorder="1" applyAlignment="1">
      <alignment horizontal="center" vertical="center"/>
    </xf>
    <xf numFmtId="0" fontId="32" fillId="0" borderId="57" xfId="9" applyFont="1" applyBorder="1" applyAlignment="1">
      <alignment vertical="center"/>
    </xf>
    <xf numFmtId="2" fontId="32" fillId="6" borderId="57" xfId="9" applyNumberFormat="1" applyFont="1" applyFill="1" applyBorder="1" applyAlignment="1">
      <alignment horizontal="center" vertical="center"/>
    </xf>
    <xf numFmtId="43" fontId="32" fillId="7" borderId="57" xfId="10" applyFont="1" applyFill="1" applyBorder="1" applyAlignment="1">
      <alignment horizontal="center" vertical="center"/>
    </xf>
    <xf numFmtId="0" fontId="33" fillId="0" borderId="57" xfId="9" applyFont="1" applyBorder="1" applyAlignment="1">
      <alignment horizontal="center" vertical="center"/>
    </xf>
    <xf numFmtId="0" fontId="33" fillId="0" borderId="57" xfId="9" applyFont="1" applyBorder="1" applyAlignment="1">
      <alignment vertical="center"/>
    </xf>
    <xf numFmtId="0" fontId="32" fillId="0" borderId="57" xfId="2" applyFont="1" applyBorder="1" applyAlignment="1">
      <alignment horizontal="left" vertical="center" wrapText="1"/>
    </xf>
    <xf numFmtId="0" fontId="32" fillId="0" borderId="57" xfId="2" applyFont="1" applyBorder="1" applyAlignment="1">
      <alignment horizontal="center" vertical="center" wrapText="1"/>
    </xf>
    <xf numFmtId="0" fontId="34" fillId="2" borderId="57" xfId="0" applyFont="1" applyFill="1" applyBorder="1" applyAlignment="1">
      <alignment horizontal="center" vertical="center" wrapText="1"/>
    </xf>
    <xf numFmtId="0" fontId="34" fillId="2" borderId="57" xfId="0" applyFont="1" applyFill="1" applyBorder="1" applyAlignment="1">
      <alignment vertical="center" wrapText="1"/>
    </xf>
    <xf numFmtId="0" fontId="33" fillId="2" borderId="57" xfId="0" applyFont="1" applyFill="1" applyBorder="1" applyAlignment="1">
      <alignment vertical="center" wrapText="1"/>
    </xf>
    <xf numFmtId="0" fontId="33" fillId="0" borderId="57" xfId="0" applyFont="1" applyBorder="1" applyAlignment="1">
      <alignment horizontal="center" vertical="center" wrapText="1"/>
    </xf>
    <xf numFmtId="0" fontId="34" fillId="0" borderId="57" xfId="0" applyFont="1" applyBorder="1" applyAlignment="1">
      <alignment vertical="center" wrapText="1"/>
    </xf>
    <xf numFmtId="0" fontId="34" fillId="2" borderId="58" xfId="0" applyFont="1" applyFill="1" applyBorder="1" applyAlignment="1">
      <alignment horizontal="center" vertical="center" wrapText="1"/>
    </xf>
    <xf numFmtId="0" fontId="34" fillId="2" borderId="58" xfId="0" applyFont="1" applyFill="1" applyBorder="1" applyAlignment="1">
      <alignment vertical="center" wrapText="1"/>
    </xf>
    <xf numFmtId="0" fontId="33" fillId="2" borderId="58" xfId="0" applyFont="1" applyFill="1" applyBorder="1" applyAlignment="1">
      <alignment vertical="center" wrapText="1"/>
    </xf>
    <xf numFmtId="1" fontId="37" fillId="11" borderId="59" xfId="2" applyNumberFormat="1" applyFont="1" applyFill="1" applyBorder="1" applyAlignment="1">
      <alignment horizontal="center" vertical="center"/>
    </xf>
    <xf numFmtId="0" fontId="36" fillId="11" borderId="59" xfId="2" applyFont="1" applyFill="1" applyBorder="1" applyAlignment="1">
      <alignment horizontal="left" vertical="center"/>
    </xf>
    <xf numFmtId="0" fontId="38" fillId="11" borderId="59" xfId="2" applyFont="1" applyFill="1" applyBorder="1" applyAlignment="1">
      <alignment horizontal="left" vertical="center"/>
    </xf>
    <xf numFmtId="4" fontId="36" fillId="11" borderId="34" xfId="0" applyNumberFormat="1" applyFont="1" applyFill="1" applyBorder="1" applyAlignment="1">
      <alignment horizontal="center" vertical="center" wrapText="1"/>
    </xf>
    <xf numFmtId="4" fontId="38" fillId="11" borderId="56" xfId="2" applyNumberFormat="1" applyFont="1" applyFill="1" applyBorder="1" applyAlignment="1">
      <alignment horizontal="right" vertical="center"/>
    </xf>
    <xf numFmtId="4" fontId="36" fillId="11" borderId="56" xfId="2" applyNumberFormat="1" applyFont="1" applyFill="1" applyBorder="1" applyAlignment="1">
      <alignment horizontal="right" vertical="center"/>
    </xf>
    <xf numFmtId="4" fontId="38" fillId="11" borderId="57" xfId="2" applyNumberFormat="1" applyFont="1" applyFill="1" applyBorder="1" applyAlignment="1">
      <alignment horizontal="right" vertical="center"/>
    </xf>
    <xf numFmtId="4" fontId="38" fillId="0" borderId="57" xfId="2" applyNumberFormat="1" applyFont="1" applyBorder="1" applyAlignment="1">
      <alignment horizontal="right" vertical="center"/>
    </xf>
    <xf numFmtId="4" fontId="37" fillId="11" borderId="57" xfId="2" applyNumberFormat="1" applyFont="1" applyFill="1" applyBorder="1" applyAlignment="1">
      <alignment horizontal="right" vertical="center"/>
    </xf>
    <xf numFmtId="4" fontId="37" fillId="0" borderId="57" xfId="2" applyNumberFormat="1" applyFont="1" applyBorder="1" applyAlignment="1">
      <alignment horizontal="right" vertical="center"/>
    </xf>
    <xf numFmtId="4" fontId="32" fillId="0" borderId="57" xfId="2" applyNumberFormat="1" applyFont="1" applyBorder="1" applyAlignment="1">
      <alignment horizontal="right" vertical="center"/>
    </xf>
    <xf numFmtId="4" fontId="33" fillId="0" borderId="57" xfId="0" applyNumberFormat="1" applyFont="1" applyBorder="1" applyAlignment="1">
      <alignment horizontal="right" vertical="center" wrapText="1"/>
    </xf>
    <xf numFmtId="10" fontId="33" fillId="0" borderId="57" xfId="1" applyNumberFormat="1" applyFont="1" applyBorder="1" applyAlignment="1">
      <alignment horizontal="right" vertical="center" wrapText="1"/>
    </xf>
    <xf numFmtId="4" fontId="34" fillId="0" borderId="57" xfId="0" applyNumberFormat="1" applyFont="1" applyBorder="1" applyAlignment="1">
      <alignment horizontal="right" vertical="center" wrapText="1"/>
    </xf>
    <xf numFmtId="4" fontId="33" fillId="2" borderId="58" xfId="0" applyNumberFormat="1" applyFont="1" applyFill="1" applyBorder="1" applyAlignment="1">
      <alignment vertical="center" wrapText="1"/>
    </xf>
    <xf numFmtId="4" fontId="34" fillId="2" borderId="58" xfId="0" applyNumberFormat="1" applyFont="1" applyFill="1" applyBorder="1" applyAlignment="1">
      <alignment vertical="center" wrapText="1"/>
    </xf>
    <xf numFmtId="4" fontId="38" fillId="0" borderId="60" xfId="2" applyNumberFormat="1" applyFont="1" applyBorder="1" applyAlignment="1">
      <alignment horizontal="right" vertical="center"/>
    </xf>
    <xf numFmtId="0" fontId="33" fillId="2" borderId="56" xfId="0" applyFont="1" applyFill="1" applyBorder="1" applyAlignment="1">
      <alignment vertical="center" wrapText="1"/>
    </xf>
    <xf numFmtId="4" fontId="33" fillId="2" borderId="56" xfId="0" applyNumberFormat="1" applyFont="1" applyFill="1" applyBorder="1" applyAlignment="1">
      <alignment vertical="center" wrapText="1"/>
    </xf>
    <xf numFmtId="4" fontId="34" fillId="2" borderId="56" xfId="0" applyNumberFormat="1" applyFont="1" applyFill="1" applyBorder="1" applyAlignment="1">
      <alignment vertical="center" wrapText="1"/>
    </xf>
    <xf numFmtId="0" fontId="40" fillId="0" borderId="0" xfId="3" applyFont="1" applyAlignment="1">
      <alignment horizontal="center" vertical="top" readingOrder="1"/>
    </xf>
    <xf numFmtId="4" fontId="38" fillId="0" borderId="57" xfId="2" applyNumberFormat="1" applyFont="1" applyBorder="1" applyAlignment="1">
      <alignment horizontal="left" vertical="center" wrapText="1"/>
    </xf>
    <xf numFmtId="4" fontId="33" fillId="0" borderId="57" xfId="0" applyNumberFormat="1" applyFont="1" applyBorder="1" applyAlignment="1">
      <alignment horizontal="left" vertical="center" wrapText="1"/>
    </xf>
    <xf numFmtId="0" fontId="12" fillId="0" borderId="49" xfId="4" applyFont="1" applyBorder="1" applyAlignment="1">
      <alignment horizontal="center" vertical="center" wrapText="1"/>
    </xf>
    <xf numFmtId="4" fontId="9" fillId="0" borderId="61" xfId="4" applyNumberFormat="1" applyFont="1" applyBorder="1" applyAlignment="1">
      <alignment horizontal="right" vertical="center"/>
    </xf>
    <xf numFmtId="4" fontId="9" fillId="0" borderId="33" xfId="4" applyNumberFormat="1" applyFont="1" applyBorder="1" applyAlignment="1">
      <alignment horizontal="right" vertical="center"/>
    </xf>
    <xf numFmtId="4" fontId="9" fillId="0" borderId="29" xfId="4" applyNumberFormat="1" applyFont="1" applyBorder="1" applyAlignment="1">
      <alignment horizontal="right" vertical="center"/>
    </xf>
    <xf numFmtId="4" fontId="32" fillId="0" borderId="57" xfId="2" applyNumberFormat="1" applyFont="1" applyBorder="1" applyAlignment="1">
      <alignment horizontal="left" vertical="center" wrapText="1"/>
    </xf>
    <xf numFmtId="4" fontId="39" fillId="10" borderId="0" xfId="0" applyNumberFormat="1" applyFont="1" applyFill="1" applyAlignment="1">
      <alignment horizontal="center" vertical="center" wrapText="1"/>
    </xf>
    <xf numFmtId="4" fontId="39" fillId="8" borderId="54" xfId="0" applyNumberFormat="1" applyFont="1" applyFill="1" applyBorder="1" applyAlignment="1">
      <alignment horizontal="center"/>
    </xf>
    <xf numFmtId="4" fontId="39" fillId="9" borderId="54" xfId="0" applyNumberFormat="1" applyFont="1" applyFill="1" applyBorder="1" applyAlignment="1">
      <alignment horizontal="center"/>
    </xf>
    <xf numFmtId="4" fontId="39" fillId="10" borderId="54" xfId="0" applyNumberFormat="1" applyFont="1" applyFill="1" applyBorder="1" applyAlignment="1">
      <alignment horizontal="center"/>
    </xf>
    <xf numFmtId="0" fontId="40" fillId="0" borderId="0" xfId="3" applyFont="1" applyAlignment="1">
      <alignment horizontal="center" vertical="center" readingOrder="1"/>
    </xf>
    <xf numFmtId="0" fontId="40" fillId="0" borderId="0" xfId="3" applyFont="1" applyAlignment="1">
      <alignment horizontal="center" vertical="top" readingOrder="1"/>
    </xf>
    <xf numFmtId="0" fontId="8" fillId="0" borderId="0" xfId="3" applyFont="1" applyAlignment="1">
      <alignment horizontal="center" vertical="top" readingOrder="1"/>
    </xf>
    <xf numFmtId="165" fontId="12" fillId="5" borderId="24" xfId="4" applyNumberFormat="1" applyFont="1" applyFill="1" applyBorder="1" applyAlignment="1">
      <alignment horizontal="center" vertical="center" wrapText="1"/>
    </xf>
    <xf numFmtId="165" fontId="12" fillId="5" borderId="21" xfId="4" applyNumberFormat="1" applyFont="1" applyFill="1" applyBorder="1" applyAlignment="1">
      <alignment horizontal="center" vertical="center" wrapText="1"/>
    </xf>
    <xf numFmtId="165" fontId="12" fillId="5" borderId="18" xfId="4" applyNumberFormat="1" applyFont="1" applyFill="1" applyBorder="1" applyAlignment="1">
      <alignment horizontal="center" vertical="center" wrapText="1"/>
    </xf>
    <xf numFmtId="0" fontId="10" fillId="5" borderId="25" xfId="4" applyFont="1" applyFill="1" applyBorder="1" applyAlignment="1">
      <alignment horizontal="center" vertical="center"/>
    </xf>
    <xf numFmtId="0" fontId="10" fillId="5" borderId="22" xfId="4" applyFont="1" applyFill="1" applyBorder="1" applyAlignment="1">
      <alignment horizontal="center" vertical="center"/>
    </xf>
    <xf numFmtId="0" fontId="10" fillId="5" borderId="19" xfId="4" applyFont="1" applyFill="1" applyBorder="1" applyAlignment="1">
      <alignment horizontal="center" vertical="center"/>
    </xf>
    <xf numFmtId="165" fontId="12" fillId="5" borderId="23" xfId="4" applyNumberFormat="1" applyFont="1" applyFill="1" applyBorder="1" applyAlignment="1">
      <alignment horizontal="center" vertical="center" wrapText="1"/>
    </xf>
    <xf numFmtId="165" fontId="12" fillId="5" borderId="20" xfId="4" applyNumberFormat="1" applyFont="1" applyFill="1" applyBorder="1" applyAlignment="1">
      <alignment horizontal="center" vertical="center" wrapText="1"/>
    </xf>
    <xf numFmtId="165" fontId="12" fillId="5" borderId="17" xfId="4" applyNumberFormat="1" applyFont="1" applyFill="1" applyBorder="1" applyAlignment="1">
      <alignment horizontal="center" vertical="center" wrapText="1"/>
    </xf>
    <xf numFmtId="0" fontId="3" fillId="5" borderId="40" xfId="4" applyFont="1" applyFill="1" applyBorder="1" applyAlignment="1">
      <alignment horizontal="center" vertical="center"/>
    </xf>
    <xf numFmtId="0" fontId="3" fillId="5" borderId="16" xfId="4" applyFont="1" applyFill="1" applyBorder="1" applyAlignment="1">
      <alignment horizontal="center" vertical="center"/>
    </xf>
    <xf numFmtId="0" fontId="3" fillId="5" borderId="28" xfId="4" applyFont="1" applyFill="1" applyBorder="1" applyAlignment="1">
      <alignment horizontal="center" vertical="center"/>
    </xf>
    <xf numFmtId="0" fontId="3" fillId="5" borderId="48" xfId="4" applyFont="1" applyFill="1" applyBorder="1" applyAlignment="1">
      <alignment horizontal="center" vertical="center" wrapText="1"/>
    </xf>
    <xf numFmtId="0" fontId="3" fillId="5" borderId="46" xfId="4" applyFont="1" applyFill="1" applyBorder="1" applyAlignment="1">
      <alignment horizontal="center" vertical="center"/>
    </xf>
    <xf numFmtId="0" fontId="3" fillId="5" borderId="43" xfId="4" applyFont="1" applyFill="1" applyBorder="1" applyAlignment="1">
      <alignment horizontal="center" vertical="center"/>
    </xf>
    <xf numFmtId="0" fontId="3" fillId="5" borderId="47" xfId="4" applyFont="1" applyFill="1" applyBorder="1" applyAlignment="1">
      <alignment horizontal="center" vertical="center" wrapText="1"/>
    </xf>
    <xf numFmtId="0" fontId="3" fillId="5" borderId="45" xfId="4" applyFont="1" applyFill="1" applyBorder="1" applyAlignment="1">
      <alignment horizontal="center" vertical="center" wrapText="1"/>
    </xf>
    <xf numFmtId="0" fontId="3" fillId="5" borderId="42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0" fontId="3" fillId="5" borderId="44" xfId="4" applyFont="1" applyFill="1" applyBorder="1" applyAlignment="1">
      <alignment horizontal="center" vertical="center" wrapText="1"/>
    </xf>
    <xf numFmtId="0" fontId="3" fillId="5" borderId="41" xfId="4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center" vertical="top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 readingOrder="1"/>
    </xf>
    <xf numFmtId="0" fontId="30" fillId="0" borderId="0" xfId="0" applyFont="1" applyAlignment="1">
      <alignment horizontal="left" vertical="top" wrapText="1"/>
    </xf>
    <xf numFmtId="0" fontId="29" fillId="0" borderId="0" xfId="0" applyFont="1" applyAlignment="1">
      <alignment horizontal="right" vertical="top"/>
    </xf>
    <xf numFmtId="168" fontId="30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</cellXfs>
  <cellStyles count="12">
    <cellStyle name="Millares [0] 2 2" xfId="8" xr:uid="{15CEF9A0-D195-41D2-9F7F-B844CF4EAB5B}"/>
    <cellStyle name="Millares 2" xfId="10" xr:uid="{A811D914-E3D0-42E2-BE10-4AC9D8F5B5BC}"/>
    <cellStyle name="Normal" xfId="0" builtinId="0"/>
    <cellStyle name="Normal 10 10" xfId="7" xr:uid="{AB938FC2-483D-465A-A738-8C26F7CD797E}"/>
    <cellStyle name="Normal 151" xfId="6" xr:uid="{A985965D-9797-40B4-8CFB-BDBDC621F3A3}"/>
    <cellStyle name="Normal 158" xfId="3" xr:uid="{6A25C18E-2503-4D78-A9BF-50BBF7BE0F93}"/>
    <cellStyle name="Normal 2" xfId="9" xr:uid="{25391BEE-68E7-48E4-8844-74F5CB96CB89}"/>
    <cellStyle name="Normal 2 2 4" xfId="2" xr:uid="{6ED18B60-C06E-4CA6-A5CF-0BFA02B3D5A0}"/>
    <cellStyle name="Normal 2 3" xfId="4" xr:uid="{2942B94B-3E18-4C25-891D-370E09D0C70D}"/>
    <cellStyle name="Porcentaje" xfId="1" builtinId="5"/>
    <cellStyle name="Porcentaje 10" xfId="5" xr:uid="{70E6ACB4-6923-4F9B-89D5-3B742970CF1B}"/>
    <cellStyle name="Porcentaje 2" xfId="11" xr:uid="{3085CC8F-9FCD-41E9-B950-9371CFB0DBDE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64605</xdr:colOff>
      <xdr:row>1</xdr:row>
      <xdr:rowOff>46050</xdr:rowOff>
    </xdr:from>
    <xdr:to>
      <xdr:col>2</xdr:col>
      <xdr:colOff>778565</xdr:colOff>
      <xdr:row>3</xdr:row>
      <xdr:rowOff>93289</xdr:rowOff>
    </xdr:to>
    <xdr:pic>
      <xdr:nvPicPr>
        <xdr:cNvPr id="5" name="Imagen 4" descr="cid:image004.jpg@01D7823F.95D2A700">
          <a:extLst>
            <a:ext uri="{FF2B5EF4-FFF2-40B4-BE49-F238E27FC236}">
              <a16:creationId xmlns:a16="http://schemas.microsoft.com/office/drawing/2014/main" id="{4C528296-6DDF-4F40-AABC-6DFDA11CA07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125" y="46050"/>
          <a:ext cx="828260" cy="3901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694086</xdr:colOff>
      <xdr:row>1</xdr:row>
      <xdr:rowOff>69242</xdr:rowOff>
    </xdr:from>
    <xdr:to>
      <xdr:col>6</xdr:col>
      <xdr:colOff>783536</xdr:colOff>
      <xdr:row>3</xdr:row>
      <xdr:rowOff>134559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B6A196-0257-4EE9-8D4A-D66630A61F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6508146" y="69242"/>
          <a:ext cx="927650" cy="385357"/>
        </a:xfrm>
        <a:prstGeom prst="rect">
          <a:avLst/>
        </a:prstGeom>
      </xdr:spPr>
    </xdr:pic>
    <xdr:clientData/>
  </xdr:twoCellAnchor>
  <xdr:twoCellAnchor editAs="oneCell">
    <xdr:from>
      <xdr:col>2</xdr:col>
      <xdr:colOff>917363</xdr:colOff>
      <xdr:row>1</xdr:row>
      <xdr:rowOff>75777</xdr:rowOff>
    </xdr:from>
    <xdr:to>
      <xdr:col>2</xdr:col>
      <xdr:colOff>1656503</xdr:colOff>
      <xdr:row>3</xdr:row>
      <xdr:rowOff>16087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FE49E07-DE26-469A-9447-42E3368BB218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963" y="75777"/>
          <a:ext cx="746760" cy="2755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102705</xdr:colOff>
      <xdr:row>0</xdr:row>
      <xdr:rowOff>30810</xdr:rowOff>
    </xdr:from>
    <xdr:to>
      <xdr:col>1</xdr:col>
      <xdr:colOff>930965</xdr:colOff>
      <xdr:row>2</xdr:row>
      <xdr:rowOff>85669</xdr:rowOff>
    </xdr:to>
    <xdr:pic>
      <xdr:nvPicPr>
        <xdr:cNvPr id="5" name="Imagen 4" descr="cid:image004.jpg@01D7823F.95D2A700">
          <a:extLst>
            <a:ext uri="{FF2B5EF4-FFF2-40B4-BE49-F238E27FC236}">
              <a16:creationId xmlns:a16="http://schemas.microsoft.com/office/drawing/2014/main" id="{337A4B62-6604-4875-9500-9DE7731CEF7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465" y="30810"/>
          <a:ext cx="828260" cy="3901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694086</xdr:colOff>
      <xdr:row>0</xdr:row>
      <xdr:rowOff>61622</xdr:rowOff>
    </xdr:from>
    <xdr:to>
      <xdr:col>5</xdr:col>
      <xdr:colOff>1621736</xdr:colOff>
      <xdr:row>2</xdr:row>
      <xdr:rowOff>111699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0DFC114-0B84-4C46-BFC3-056720E59A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8123586" y="61622"/>
          <a:ext cx="927650" cy="385357"/>
        </a:xfrm>
        <a:prstGeom prst="rect">
          <a:avLst/>
        </a:prstGeom>
      </xdr:spPr>
    </xdr:pic>
    <xdr:clientData/>
  </xdr:twoCellAnchor>
  <xdr:twoCellAnchor editAs="oneCell">
    <xdr:from>
      <xdr:col>1</xdr:col>
      <xdr:colOff>1062143</xdr:colOff>
      <xdr:row>0</xdr:row>
      <xdr:rowOff>37677</xdr:rowOff>
    </xdr:from>
    <xdr:to>
      <xdr:col>1</xdr:col>
      <xdr:colOff>1808903</xdr:colOff>
      <xdr:row>1</xdr:row>
      <xdr:rowOff>145627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82DCC2-1B0A-4132-92B5-145F69FC62F1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903" y="37677"/>
          <a:ext cx="746760" cy="2755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41745</xdr:colOff>
      <xdr:row>0</xdr:row>
      <xdr:rowOff>91771</xdr:rowOff>
    </xdr:from>
    <xdr:to>
      <xdr:col>2</xdr:col>
      <xdr:colOff>403860</xdr:colOff>
      <xdr:row>2</xdr:row>
      <xdr:rowOff>99061</xdr:rowOff>
    </xdr:to>
    <xdr:pic>
      <xdr:nvPicPr>
        <xdr:cNvPr id="5" name="Imagen 4" descr="cid:image004.jpg@01D7823F.95D2A700">
          <a:extLst>
            <a:ext uri="{FF2B5EF4-FFF2-40B4-BE49-F238E27FC236}">
              <a16:creationId xmlns:a16="http://schemas.microsoft.com/office/drawing/2014/main" id="{2C90153A-6E97-496D-9844-C3003F0A228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85" y="91771"/>
          <a:ext cx="644055" cy="342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404526</xdr:colOff>
      <xdr:row>0</xdr:row>
      <xdr:rowOff>99722</xdr:rowOff>
    </xdr:from>
    <xdr:to>
      <xdr:col>14</xdr:col>
      <xdr:colOff>692096</xdr:colOff>
      <xdr:row>2</xdr:row>
      <xdr:rowOff>149799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36C4CFD-593D-4B3C-BF1A-DAD6BEF475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5974746" y="99722"/>
          <a:ext cx="927650" cy="385357"/>
        </a:xfrm>
        <a:prstGeom prst="rect">
          <a:avLst/>
        </a:prstGeom>
      </xdr:spPr>
    </xdr:pic>
    <xdr:clientData/>
  </xdr:twoCellAnchor>
  <xdr:twoCellAnchor editAs="oneCell">
    <xdr:from>
      <xdr:col>2</xdr:col>
      <xdr:colOff>429683</xdr:colOff>
      <xdr:row>1</xdr:row>
      <xdr:rowOff>7197</xdr:rowOff>
    </xdr:from>
    <xdr:to>
      <xdr:col>5</xdr:col>
      <xdr:colOff>53340</xdr:colOff>
      <xdr:row>2</xdr:row>
      <xdr:rowOff>76200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AE5C2A-D6DD-478D-AF10-080CBF06ACE4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63" y="174837"/>
          <a:ext cx="606637" cy="2366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510540</xdr:colOff>
      <xdr:row>0</xdr:row>
      <xdr:rowOff>15240</xdr:rowOff>
    </xdr:from>
    <xdr:to>
      <xdr:col>14</xdr:col>
      <xdr:colOff>798110</xdr:colOff>
      <xdr:row>2</xdr:row>
      <xdr:rowOff>65317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DFF216-FCD7-4869-938B-B17D51CB85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5928360" y="91440"/>
          <a:ext cx="927650" cy="38535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0</xdr:row>
      <xdr:rowOff>91440</xdr:rowOff>
    </xdr:from>
    <xdr:to>
      <xdr:col>2</xdr:col>
      <xdr:colOff>377355</xdr:colOff>
      <xdr:row>2</xdr:row>
      <xdr:rowOff>98730</xdr:rowOff>
    </xdr:to>
    <xdr:pic>
      <xdr:nvPicPr>
        <xdr:cNvPr id="9" name="Imagen 8" descr="cid:image004.jpg@01D7823F.95D2A700">
          <a:extLst>
            <a:ext uri="{FF2B5EF4-FFF2-40B4-BE49-F238E27FC236}">
              <a16:creationId xmlns:a16="http://schemas.microsoft.com/office/drawing/2014/main" id="{C2FBDF9E-6A2D-43EA-B43A-FDDB5C7EBC4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67640"/>
          <a:ext cx="644055" cy="342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403178</xdr:colOff>
      <xdr:row>1</xdr:row>
      <xdr:rowOff>6866</xdr:rowOff>
    </xdr:from>
    <xdr:to>
      <xdr:col>5</xdr:col>
      <xdr:colOff>141135</xdr:colOff>
      <xdr:row>2</xdr:row>
      <xdr:rowOff>75869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BABF395-9011-4782-B2E7-76D9056C567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178" y="250706"/>
          <a:ext cx="606637" cy="2366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2B91-560B-4A28-9F56-8FAC50811183}">
  <sheetPr>
    <tabColor theme="4"/>
    <pageSetUpPr fitToPage="1"/>
  </sheetPr>
  <dimension ref="B1:R56"/>
  <sheetViews>
    <sheetView showGridLines="0" tabSelected="1" topLeftCell="B1" zoomScale="73" zoomScaleNormal="73" workbookViewId="0">
      <selection activeCell="C63" sqref="C63"/>
    </sheetView>
  </sheetViews>
  <sheetFormatPr baseColWidth="10" defaultColWidth="11.44140625" defaultRowHeight="13.2" x14ac:dyDescent="0.3"/>
  <cols>
    <col min="1" max="1" width="2.44140625" style="110" customWidth="1"/>
    <col min="2" max="2" width="7.33203125" style="111" customWidth="1"/>
    <col min="3" max="3" width="63" style="110" customWidth="1"/>
    <col min="4" max="4" width="12.33203125" style="111" customWidth="1"/>
    <col min="5" max="5" width="0.77734375" style="111" customWidth="1"/>
    <col min="6" max="6" width="12.5546875" style="110" bestFit="1" customWidth="1"/>
    <col min="7" max="7" width="12.33203125" style="113" customWidth="1"/>
    <col min="8" max="8" width="15.44140625" style="113" customWidth="1"/>
    <col min="9" max="9" width="0.77734375" style="110" customWidth="1"/>
    <col min="10" max="12" width="11.44140625" style="110"/>
    <col min="13" max="13" width="0.77734375" style="110" customWidth="1"/>
    <col min="14" max="16" width="11.44140625" style="110"/>
    <col min="17" max="17" width="0.77734375" style="110" customWidth="1"/>
    <col min="18" max="18" width="52.77734375" style="110" customWidth="1"/>
    <col min="19" max="16384" width="11.44140625" style="110"/>
  </cols>
  <sheetData>
    <row r="1" spans="2:18" s="109" customFormat="1" ht="13.8" x14ac:dyDescent="0.3">
      <c r="B1" s="176" t="s">
        <v>529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</row>
    <row r="2" spans="2:18" s="109" customFormat="1" ht="4.2" customHeight="1" x14ac:dyDescent="0.3"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</row>
    <row r="3" spans="2:18" s="109" customFormat="1" ht="13.8" x14ac:dyDescent="0.3">
      <c r="B3" s="177" t="s">
        <v>530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</row>
    <row r="4" spans="2:18" s="109" customFormat="1" ht="13.8" x14ac:dyDescent="0.3"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</row>
    <row r="5" spans="2:18" x14ac:dyDescent="0.3">
      <c r="C5" s="112"/>
      <c r="F5" s="173" t="s">
        <v>549</v>
      </c>
      <c r="G5" s="173"/>
      <c r="H5" s="173"/>
      <c r="J5" s="174" t="s">
        <v>547</v>
      </c>
      <c r="K5" s="174"/>
      <c r="L5" s="174"/>
      <c r="N5" s="175" t="s">
        <v>548</v>
      </c>
      <c r="O5" s="175"/>
      <c r="P5" s="175"/>
      <c r="R5" s="172" t="s">
        <v>501</v>
      </c>
    </row>
    <row r="6" spans="2:18" x14ac:dyDescent="0.3">
      <c r="F6" s="173" t="s">
        <v>561</v>
      </c>
      <c r="G6" s="173"/>
      <c r="H6" s="173"/>
      <c r="J6" s="174" t="s">
        <v>561</v>
      </c>
      <c r="K6" s="174"/>
      <c r="L6" s="174"/>
      <c r="N6" s="175" t="s">
        <v>561</v>
      </c>
      <c r="O6" s="175"/>
      <c r="P6" s="175"/>
      <c r="R6" s="172"/>
    </row>
    <row r="7" spans="2:18" ht="39" customHeight="1" x14ac:dyDescent="0.3">
      <c r="B7" s="147" t="s">
        <v>66</v>
      </c>
      <c r="C7" s="147" t="s">
        <v>65</v>
      </c>
      <c r="D7" s="147" t="s">
        <v>6</v>
      </c>
      <c r="F7" s="115" t="s">
        <v>64</v>
      </c>
      <c r="G7" s="115" t="s">
        <v>63</v>
      </c>
      <c r="H7" s="115" t="s">
        <v>62</v>
      </c>
      <c r="J7" s="116" t="s">
        <v>64</v>
      </c>
      <c r="K7" s="116" t="s">
        <v>63</v>
      </c>
      <c r="L7" s="116" t="s">
        <v>62</v>
      </c>
      <c r="N7" s="117" t="s">
        <v>64</v>
      </c>
      <c r="O7" s="117" t="s">
        <v>63</v>
      </c>
      <c r="P7" s="117" t="s">
        <v>62</v>
      </c>
      <c r="R7" s="172"/>
    </row>
    <row r="8" spans="2:18" s="114" customFormat="1" x14ac:dyDescent="0.3">
      <c r="B8" s="144">
        <v>1</v>
      </c>
      <c r="C8" s="145" t="s">
        <v>61</v>
      </c>
      <c r="D8" s="146"/>
      <c r="E8" s="111"/>
      <c r="F8" s="148"/>
      <c r="G8" s="148"/>
      <c r="H8" s="149">
        <f>+H9</f>
        <v>45465</v>
      </c>
      <c r="J8" s="148"/>
      <c r="K8" s="148"/>
      <c r="L8" s="149">
        <f>+L9</f>
        <v>45465</v>
      </c>
      <c r="N8" s="148"/>
      <c r="O8" s="148"/>
      <c r="P8" s="149">
        <f>+P9</f>
        <v>0</v>
      </c>
      <c r="R8" s="149"/>
    </row>
    <row r="9" spans="2:18" s="114" customFormat="1" x14ac:dyDescent="0.3">
      <c r="B9" s="121">
        <v>1.1000000000000001</v>
      </c>
      <c r="C9" s="119" t="s">
        <v>60</v>
      </c>
      <c r="D9" s="120"/>
      <c r="E9" s="111"/>
      <c r="F9" s="150"/>
      <c r="G9" s="150"/>
      <c r="H9" s="150">
        <f>SUM(H10:H13)</f>
        <v>45465</v>
      </c>
      <c r="J9" s="150"/>
      <c r="K9" s="150"/>
      <c r="L9" s="150">
        <f>SUM(L10:L13)</f>
        <v>45465</v>
      </c>
      <c r="N9" s="150"/>
      <c r="O9" s="150"/>
      <c r="P9" s="150">
        <f>SUM(P10:P13)</f>
        <v>0</v>
      </c>
      <c r="R9" s="150"/>
    </row>
    <row r="10" spans="2:18" s="114" customFormat="1" x14ac:dyDescent="0.3">
      <c r="B10" s="122" t="s">
        <v>59</v>
      </c>
      <c r="C10" s="123" t="s">
        <v>58</v>
      </c>
      <c r="D10" s="122" t="s">
        <v>32</v>
      </c>
      <c r="E10" s="111"/>
      <c r="F10" s="151">
        <v>1</v>
      </c>
      <c r="G10" s="151">
        <v>10500</v>
      </c>
      <c r="H10" s="151">
        <f>+ROUND(F10*G10,2)</f>
        <v>10500</v>
      </c>
      <c r="J10" s="151">
        <v>1</v>
      </c>
      <c r="K10" s="151">
        <v>10500</v>
      </c>
      <c r="L10" s="151">
        <f>+ROUND(J10*K10,2)</f>
        <v>10500</v>
      </c>
      <c r="N10" s="151">
        <f>+J10-F10</f>
        <v>0</v>
      </c>
      <c r="O10" s="151">
        <f t="shared" ref="O10:P10" si="0">+K10-G10</f>
        <v>0</v>
      </c>
      <c r="P10" s="151">
        <f t="shared" si="0"/>
        <v>0</v>
      </c>
      <c r="R10" s="165" t="s">
        <v>550</v>
      </c>
    </row>
    <row r="11" spans="2:18" s="114" customFormat="1" x14ac:dyDescent="0.3">
      <c r="B11" s="122" t="s">
        <v>57</v>
      </c>
      <c r="C11" s="123" t="s">
        <v>56</v>
      </c>
      <c r="D11" s="122" t="s">
        <v>32</v>
      </c>
      <c r="E11" s="111"/>
      <c r="F11" s="151">
        <v>1</v>
      </c>
      <c r="G11" s="151">
        <v>10500</v>
      </c>
      <c r="H11" s="151">
        <f>+ROUND(F11*G11,2)</f>
        <v>10500</v>
      </c>
      <c r="J11" s="151">
        <v>1</v>
      </c>
      <c r="K11" s="151">
        <v>10500</v>
      </c>
      <c r="L11" s="151">
        <f>+ROUND(J11*K11,2)</f>
        <v>10500</v>
      </c>
      <c r="N11" s="151">
        <f t="shared" ref="N11:N13" si="1">+J11-F11</f>
        <v>0</v>
      </c>
      <c r="O11" s="151">
        <f t="shared" ref="O11:O13" si="2">+K11-G11</f>
        <v>0</v>
      </c>
      <c r="P11" s="151">
        <f t="shared" ref="P11:P13" si="3">+L11-H11</f>
        <v>0</v>
      </c>
      <c r="R11" s="165" t="s">
        <v>550</v>
      </c>
    </row>
    <row r="12" spans="2:18" s="114" customFormat="1" x14ac:dyDescent="0.3">
      <c r="B12" s="122" t="s">
        <v>55</v>
      </c>
      <c r="C12" s="123" t="s">
        <v>54</v>
      </c>
      <c r="D12" s="122" t="s">
        <v>32</v>
      </c>
      <c r="E12" s="111"/>
      <c r="F12" s="151">
        <v>1</v>
      </c>
      <c r="G12" s="151">
        <v>13965</v>
      </c>
      <c r="H12" s="151">
        <f>+ROUND(F12*G12,2)</f>
        <v>13965</v>
      </c>
      <c r="J12" s="151">
        <v>1</v>
      </c>
      <c r="K12" s="151">
        <v>13965</v>
      </c>
      <c r="L12" s="151">
        <f>+ROUND(J12*K12,2)</f>
        <v>13965</v>
      </c>
      <c r="N12" s="151">
        <f t="shared" si="1"/>
        <v>0</v>
      </c>
      <c r="O12" s="151">
        <f t="shared" si="2"/>
        <v>0</v>
      </c>
      <c r="P12" s="151">
        <f t="shared" si="3"/>
        <v>0</v>
      </c>
      <c r="R12" s="165" t="s">
        <v>550</v>
      </c>
    </row>
    <row r="13" spans="2:18" s="114" customFormat="1" x14ac:dyDescent="0.3">
      <c r="B13" s="122" t="s">
        <v>53</v>
      </c>
      <c r="C13" s="123" t="s">
        <v>52</v>
      </c>
      <c r="D13" s="122" t="s">
        <v>32</v>
      </c>
      <c r="E13" s="111"/>
      <c r="F13" s="151">
        <v>1</v>
      </c>
      <c r="G13" s="151">
        <v>10500</v>
      </c>
      <c r="H13" s="151">
        <f>+ROUND(F13*G13,2)</f>
        <v>10500</v>
      </c>
      <c r="J13" s="151">
        <v>1</v>
      </c>
      <c r="K13" s="151">
        <v>10500</v>
      </c>
      <c r="L13" s="151">
        <f>+ROUND(J13*K13,2)</f>
        <v>10500</v>
      </c>
      <c r="N13" s="151">
        <f t="shared" si="1"/>
        <v>0</v>
      </c>
      <c r="O13" s="151">
        <f t="shared" si="2"/>
        <v>0</v>
      </c>
      <c r="P13" s="151">
        <f t="shared" si="3"/>
        <v>0</v>
      </c>
      <c r="R13" s="165" t="s">
        <v>550</v>
      </c>
    </row>
    <row r="14" spans="2:18" s="114" customFormat="1" x14ac:dyDescent="0.3">
      <c r="B14" s="118">
        <v>2</v>
      </c>
      <c r="C14" s="119" t="s">
        <v>51</v>
      </c>
      <c r="D14" s="120"/>
      <c r="E14" s="111"/>
      <c r="F14" s="150"/>
      <c r="G14" s="150"/>
      <c r="H14" s="152">
        <f>SUM(H15:H16)</f>
        <v>2110248.7000000002</v>
      </c>
      <c r="J14" s="150"/>
      <c r="K14" s="150"/>
      <c r="L14" s="152">
        <f>SUM(L15:L16)</f>
        <v>1981528.7</v>
      </c>
      <c r="N14" s="150"/>
      <c r="O14" s="150"/>
      <c r="P14" s="152">
        <f>SUM(P15:P16)</f>
        <v>-128720</v>
      </c>
      <c r="R14" s="152"/>
    </row>
    <row r="15" spans="2:18" s="114" customFormat="1" x14ac:dyDescent="0.3">
      <c r="B15" s="122" t="s">
        <v>50</v>
      </c>
      <c r="C15" s="123" t="s">
        <v>49</v>
      </c>
      <c r="D15" s="122" t="s">
        <v>32</v>
      </c>
      <c r="E15" s="111"/>
      <c r="F15" s="151">
        <v>1</v>
      </c>
      <c r="G15" s="151">
        <v>1305528.7</v>
      </c>
      <c r="H15" s="151">
        <f>+ROUND(F15*G15,2)</f>
        <v>1305528.7</v>
      </c>
      <c r="J15" s="151">
        <v>1</v>
      </c>
      <c r="K15" s="151">
        <v>1305528.7</v>
      </c>
      <c r="L15" s="151">
        <f>+ROUND(J15*K15,2)</f>
        <v>1305528.7</v>
      </c>
      <c r="N15" s="151">
        <f t="shared" ref="N15:N16" si="4">+J15-F15</f>
        <v>0</v>
      </c>
      <c r="O15" s="151">
        <f t="shared" ref="O15:O16" si="5">+K15-G15</f>
        <v>0</v>
      </c>
      <c r="P15" s="151">
        <f t="shared" ref="P15:P16" si="6">+L15-H15</f>
        <v>0</v>
      </c>
      <c r="R15" s="165" t="s">
        <v>550</v>
      </c>
    </row>
    <row r="16" spans="2:18" s="114" customFormat="1" ht="92.4" x14ac:dyDescent="0.3">
      <c r="B16" s="122" t="s">
        <v>48</v>
      </c>
      <c r="C16" s="123" t="s">
        <v>47</v>
      </c>
      <c r="D16" s="122" t="s">
        <v>32</v>
      </c>
      <c r="E16" s="111"/>
      <c r="F16" s="151">
        <v>1</v>
      </c>
      <c r="G16" s="151">
        <v>804720</v>
      </c>
      <c r="H16" s="151">
        <f>+ROUND(F16*G16,2)</f>
        <v>804720</v>
      </c>
      <c r="J16" s="151">
        <v>1</v>
      </c>
      <c r="K16" s="151">
        <v>676000</v>
      </c>
      <c r="L16" s="151">
        <f>+ROUND(J16*K16,2)</f>
        <v>676000</v>
      </c>
      <c r="N16" s="151">
        <f t="shared" si="4"/>
        <v>0</v>
      </c>
      <c r="O16" s="151">
        <f t="shared" si="5"/>
        <v>-128720</v>
      </c>
      <c r="P16" s="151">
        <f t="shared" si="6"/>
        <v>-128720</v>
      </c>
      <c r="R16" s="171" t="s">
        <v>560</v>
      </c>
    </row>
    <row r="17" spans="2:18" s="114" customFormat="1" x14ac:dyDescent="0.3">
      <c r="B17" s="118">
        <v>3</v>
      </c>
      <c r="C17" s="119" t="s">
        <v>46</v>
      </c>
      <c r="D17" s="120"/>
      <c r="E17" s="111"/>
      <c r="F17" s="150"/>
      <c r="G17" s="150"/>
      <c r="H17" s="152">
        <f>+H19</f>
        <v>298844.84999999998</v>
      </c>
      <c r="J17" s="150"/>
      <c r="K17" s="150"/>
      <c r="L17" s="152">
        <f>+L19</f>
        <v>298844.84999999998</v>
      </c>
      <c r="N17" s="150"/>
      <c r="O17" s="150"/>
      <c r="P17" s="152">
        <f>+P19</f>
        <v>0</v>
      </c>
      <c r="R17" s="152"/>
    </row>
    <row r="18" spans="2:18" s="114" customFormat="1" x14ac:dyDescent="0.3">
      <c r="B18" s="124">
        <v>3.1</v>
      </c>
      <c r="C18" s="125" t="s">
        <v>45</v>
      </c>
      <c r="D18" s="126"/>
      <c r="E18" s="111"/>
      <c r="F18" s="151"/>
      <c r="G18" s="151"/>
      <c r="H18" s="151"/>
      <c r="J18" s="151"/>
      <c r="K18" s="151"/>
      <c r="L18" s="151"/>
      <c r="N18" s="151"/>
      <c r="O18" s="151"/>
      <c r="P18" s="151"/>
      <c r="R18" s="151"/>
    </row>
    <row r="19" spans="2:18" s="114" customFormat="1" x14ac:dyDescent="0.3">
      <c r="B19" s="122" t="s">
        <v>44</v>
      </c>
      <c r="C19" s="123" t="s">
        <v>43</v>
      </c>
      <c r="D19" s="122" t="s">
        <v>32</v>
      </c>
      <c r="E19" s="111"/>
      <c r="F19" s="151">
        <v>1</v>
      </c>
      <c r="G19" s="151">
        <v>298844.85000000003</v>
      </c>
      <c r="H19" s="151">
        <f>+ROUND(F19*G19,2)</f>
        <v>298844.84999999998</v>
      </c>
      <c r="J19" s="151">
        <v>1</v>
      </c>
      <c r="K19" s="151">
        <v>298844.85000000003</v>
      </c>
      <c r="L19" s="151">
        <f>+ROUND(J19*K19,2)</f>
        <v>298844.84999999998</v>
      </c>
      <c r="N19" s="151">
        <f>+J19-F19</f>
        <v>0</v>
      </c>
      <c r="O19" s="151">
        <f t="shared" ref="O19" si="7">+K19-G19</f>
        <v>0</v>
      </c>
      <c r="P19" s="151">
        <f t="shared" ref="P19" si="8">+L19-H19</f>
        <v>0</v>
      </c>
      <c r="R19" s="165" t="s">
        <v>550</v>
      </c>
    </row>
    <row r="20" spans="2:18" s="114" customFormat="1" x14ac:dyDescent="0.3">
      <c r="B20" s="118">
        <v>4</v>
      </c>
      <c r="C20" s="119" t="s">
        <v>42</v>
      </c>
      <c r="D20" s="120"/>
      <c r="E20" s="111"/>
      <c r="F20" s="150"/>
      <c r="G20" s="150"/>
      <c r="H20" s="152">
        <f>+H21+H24</f>
        <v>59553550.93</v>
      </c>
      <c r="J20" s="150"/>
      <c r="K20" s="150"/>
      <c r="L20" s="152">
        <f>+L21+L24</f>
        <v>20759424.109999999</v>
      </c>
      <c r="N20" s="150"/>
      <c r="O20" s="150"/>
      <c r="P20" s="152">
        <f>+P21+P24</f>
        <v>-38794126.82</v>
      </c>
      <c r="R20" s="152"/>
    </row>
    <row r="21" spans="2:18" s="114" customFormat="1" x14ac:dyDescent="0.3">
      <c r="B21" s="124">
        <v>4.0999999999999996</v>
      </c>
      <c r="C21" s="125" t="s">
        <v>41</v>
      </c>
      <c r="D21" s="126"/>
      <c r="E21" s="111"/>
      <c r="F21" s="151"/>
      <c r="G21" s="151"/>
      <c r="H21" s="153">
        <f>SUM(H22:H23)</f>
        <v>59423838.93</v>
      </c>
      <c r="J21" s="151"/>
      <c r="K21" s="151"/>
      <c r="L21" s="153">
        <f>SUM(L22:L23)</f>
        <v>20714552.109999999</v>
      </c>
      <c r="N21" s="151"/>
      <c r="O21" s="151"/>
      <c r="P21" s="153">
        <f>SUM(P22:P23)</f>
        <v>-38709286.82</v>
      </c>
      <c r="R21" s="153"/>
    </row>
    <row r="22" spans="2:18" s="114" customFormat="1" x14ac:dyDescent="0.3">
      <c r="B22" s="122" t="s">
        <v>40</v>
      </c>
      <c r="C22" s="123" t="s">
        <v>39</v>
      </c>
      <c r="D22" s="122" t="s">
        <v>38</v>
      </c>
      <c r="E22" s="111"/>
      <c r="F22" s="151">
        <v>20.100000000000001</v>
      </c>
      <c r="G22" s="151">
        <v>63103.09</v>
      </c>
      <c r="H22" s="151">
        <f>+ROUND(F22*G22,2)</f>
        <v>1268372.1100000001</v>
      </c>
      <c r="J22" s="151">
        <v>10.11177</v>
      </c>
      <c r="K22" s="151">
        <v>63103.09</v>
      </c>
      <c r="L22" s="151">
        <f>+ROUND(J22*K22,2)</f>
        <v>638083.93000000005</v>
      </c>
      <c r="N22" s="151">
        <f t="shared" ref="N22:N23" si="9">+J22-F22</f>
        <v>-9.9882300000000015</v>
      </c>
      <c r="O22" s="151">
        <f t="shared" ref="O22:O23" si="10">+K22-G22</f>
        <v>0</v>
      </c>
      <c r="P22" s="151">
        <f t="shared" ref="P22:P23" si="11">+L22-H22</f>
        <v>-630288.18000000005</v>
      </c>
      <c r="R22" s="165" t="s">
        <v>551</v>
      </c>
    </row>
    <row r="23" spans="2:18" s="114" customFormat="1" x14ac:dyDescent="0.3">
      <c r="B23" s="122" t="s">
        <v>37</v>
      </c>
      <c r="C23" s="123" t="s">
        <v>36</v>
      </c>
      <c r="D23" s="122" t="s">
        <v>22</v>
      </c>
      <c r="E23" s="111"/>
      <c r="F23" s="151">
        <v>1474156.32</v>
      </c>
      <c r="G23" s="151">
        <v>39.450000000000003</v>
      </c>
      <c r="H23" s="151">
        <f>+ROUND(F23*G23,2)</f>
        <v>58155466.82</v>
      </c>
      <c r="J23" s="151">
        <v>508909.20601999987</v>
      </c>
      <c r="K23" s="151">
        <v>39.450000000000003</v>
      </c>
      <c r="L23" s="151">
        <f>+ROUND(J23*K23,2)</f>
        <v>20076468.18</v>
      </c>
      <c r="N23" s="151">
        <f t="shared" si="9"/>
        <v>-965247.11398000014</v>
      </c>
      <c r="O23" s="151">
        <f t="shared" si="10"/>
        <v>0</v>
      </c>
      <c r="P23" s="151">
        <f t="shared" si="11"/>
        <v>-38078998.640000001</v>
      </c>
      <c r="R23" s="165" t="s">
        <v>551</v>
      </c>
    </row>
    <row r="24" spans="2:18" s="114" customFormat="1" x14ac:dyDescent="0.3">
      <c r="B24" s="124">
        <v>4.2</v>
      </c>
      <c r="C24" s="125" t="s">
        <v>35</v>
      </c>
      <c r="D24" s="126"/>
      <c r="E24" s="111"/>
      <c r="F24" s="151"/>
      <c r="G24" s="151"/>
      <c r="H24" s="153">
        <f>SUM(H25)</f>
        <v>129712</v>
      </c>
      <c r="J24" s="151"/>
      <c r="K24" s="151"/>
      <c r="L24" s="153">
        <f>SUM(L25)</f>
        <v>44872</v>
      </c>
      <c r="N24" s="151"/>
      <c r="O24" s="151"/>
      <c r="P24" s="153">
        <f>SUM(P25)</f>
        <v>-84840</v>
      </c>
      <c r="R24" s="153"/>
    </row>
    <row r="25" spans="2:18" s="114" customFormat="1" x14ac:dyDescent="0.3">
      <c r="B25" s="122" t="s">
        <v>34</v>
      </c>
      <c r="C25" s="123" t="s">
        <v>33</v>
      </c>
      <c r="D25" s="122" t="s">
        <v>32</v>
      </c>
      <c r="E25" s="111"/>
      <c r="F25" s="151">
        <v>1</v>
      </c>
      <c r="G25" s="151">
        <v>129712</v>
      </c>
      <c r="H25" s="151">
        <f>+ROUND(F25*G25,2)</f>
        <v>129712</v>
      </c>
      <c r="J25" s="151">
        <v>1</v>
      </c>
      <c r="K25" s="151">
        <v>44872</v>
      </c>
      <c r="L25" s="151">
        <f>+ROUND(J25*K25,2)</f>
        <v>44872</v>
      </c>
      <c r="N25" s="151">
        <f>+J25-F25</f>
        <v>0</v>
      </c>
      <c r="O25" s="151">
        <f t="shared" ref="O25" si="12">+K25-G25</f>
        <v>-84840</v>
      </c>
      <c r="P25" s="151">
        <f t="shared" ref="P25" si="13">+L25-H25</f>
        <v>-84840</v>
      </c>
      <c r="R25" s="165" t="s">
        <v>553</v>
      </c>
    </row>
    <row r="26" spans="2:18" s="114" customFormat="1" x14ac:dyDescent="0.3">
      <c r="B26" s="118">
        <v>5</v>
      </c>
      <c r="C26" s="119" t="s">
        <v>31</v>
      </c>
      <c r="D26" s="120"/>
      <c r="E26" s="111"/>
      <c r="F26" s="150"/>
      <c r="G26" s="150"/>
      <c r="H26" s="152">
        <f>SUM(H27:H29)</f>
        <v>58125983.689999998</v>
      </c>
      <c r="J26" s="150"/>
      <c r="K26" s="150"/>
      <c r="L26" s="152">
        <f>SUM(L27:L29)</f>
        <v>20021855.289999999</v>
      </c>
      <c r="N26" s="150"/>
      <c r="O26" s="150"/>
      <c r="P26" s="152">
        <f>SUM(P27:P29)</f>
        <v>-38104128.399999999</v>
      </c>
      <c r="R26" s="152"/>
    </row>
    <row r="27" spans="2:18" s="114" customFormat="1" x14ac:dyDescent="0.3">
      <c r="B27" s="127">
        <v>5.0999999999999996</v>
      </c>
      <c r="C27" s="123" t="s">
        <v>30</v>
      </c>
      <c r="D27" s="122" t="s">
        <v>22</v>
      </c>
      <c r="E27" s="111"/>
      <c r="F27" s="151">
        <v>1474156.32</v>
      </c>
      <c r="G27" s="151">
        <v>30.26</v>
      </c>
      <c r="H27" s="151">
        <f>+ROUND(F27*G27,2)</f>
        <v>44607970.240000002</v>
      </c>
      <c r="J27" s="151">
        <v>508909.20601999987</v>
      </c>
      <c r="K27" s="151">
        <v>30.26</v>
      </c>
      <c r="L27" s="151">
        <f>+ROUND(J27*K27,2)</f>
        <v>15399592.57</v>
      </c>
      <c r="N27" s="151">
        <f t="shared" ref="N27:N28" si="14">+J27-F27</f>
        <v>-965247.11398000014</v>
      </c>
      <c r="O27" s="151">
        <f t="shared" ref="O27:O29" si="15">+K27-G27</f>
        <v>0</v>
      </c>
      <c r="P27" s="151">
        <f t="shared" ref="P27:P29" si="16">+L27-H27</f>
        <v>-29208377.670000002</v>
      </c>
      <c r="R27" s="165" t="s">
        <v>551</v>
      </c>
    </row>
    <row r="28" spans="2:18" s="114" customFormat="1" x14ac:dyDescent="0.3">
      <c r="B28" s="127">
        <v>5.2</v>
      </c>
      <c r="C28" s="126" t="s">
        <v>546</v>
      </c>
      <c r="D28" s="122" t="s">
        <v>24</v>
      </c>
      <c r="E28" s="111"/>
      <c r="F28" s="151">
        <v>1474156.32</v>
      </c>
      <c r="G28" s="151">
        <v>9.17</v>
      </c>
      <c r="H28" s="151">
        <f>+ROUND(F28*G28,2)</f>
        <v>13518013.449999999</v>
      </c>
      <c r="J28" s="151">
        <v>455430.68999999994</v>
      </c>
      <c r="K28" s="151">
        <v>9.17</v>
      </c>
      <c r="L28" s="151">
        <f>+ROUND(J28*K28,2)</f>
        <v>4176299.43</v>
      </c>
      <c r="N28" s="151">
        <f t="shared" si="14"/>
        <v>-1018725.6300000001</v>
      </c>
      <c r="O28" s="151">
        <f t="shared" si="15"/>
        <v>0</v>
      </c>
      <c r="P28" s="151">
        <f t="shared" si="16"/>
        <v>-9341714.0199999996</v>
      </c>
      <c r="R28" s="165" t="s">
        <v>551</v>
      </c>
    </row>
    <row r="29" spans="2:18" s="114" customFormat="1" x14ac:dyDescent="0.3">
      <c r="B29" s="127"/>
      <c r="C29" s="126" t="s">
        <v>29</v>
      </c>
      <c r="D29" s="122" t="s">
        <v>28</v>
      </c>
      <c r="E29" s="111"/>
      <c r="F29" s="151"/>
      <c r="G29" s="151">
        <v>3.09</v>
      </c>
      <c r="H29" s="151">
        <f>+ROUND(F29*G29,2)</f>
        <v>0</v>
      </c>
      <c r="J29" s="151">
        <v>144324.69</v>
      </c>
      <c r="K29" s="151">
        <v>3.09</v>
      </c>
      <c r="L29" s="151">
        <f>+ROUND(J29*K29,2)</f>
        <v>445963.29</v>
      </c>
      <c r="N29" s="151">
        <f>+J29-F29</f>
        <v>144324.69</v>
      </c>
      <c r="O29" s="151">
        <f t="shared" si="15"/>
        <v>0</v>
      </c>
      <c r="P29" s="151">
        <f t="shared" si="16"/>
        <v>445963.29</v>
      </c>
      <c r="R29" s="165" t="s">
        <v>552</v>
      </c>
    </row>
    <row r="30" spans="2:18" s="114" customFormat="1" x14ac:dyDescent="0.3">
      <c r="B30" s="118">
        <v>6</v>
      </c>
      <c r="C30" s="119" t="s">
        <v>27</v>
      </c>
      <c r="D30" s="120"/>
      <c r="E30" s="111"/>
      <c r="F30" s="150"/>
      <c r="G30" s="150"/>
      <c r="H30" s="152">
        <f>SUM(H31:H33)</f>
        <v>18661246.690000001</v>
      </c>
      <c r="J30" s="150"/>
      <c r="K30" s="150"/>
      <c r="L30" s="152">
        <f>SUM(L31:L33)</f>
        <v>15673865.989999998</v>
      </c>
      <c r="N30" s="150"/>
      <c r="O30" s="150"/>
      <c r="P30" s="152">
        <f>SUM(P31:P33)</f>
        <v>-2987380.7000000007</v>
      </c>
      <c r="R30" s="152"/>
    </row>
    <row r="31" spans="2:18" s="114" customFormat="1" x14ac:dyDescent="0.3">
      <c r="B31" s="127">
        <v>6.2</v>
      </c>
      <c r="C31" s="123" t="s">
        <v>26</v>
      </c>
      <c r="D31" s="122" t="s">
        <v>24</v>
      </c>
      <c r="E31" s="111"/>
      <c r="F31" s="151">
        <v>864838.38</v>
      </c>
      <c r="G31" s="151">
        <v>7.43</v>
      </c>
      <c r="H31" s="151">
        <f>+ROUND(F31*G31,2)</f>
        <v>6425749.1600000001</v>
      </c>
      <c r="J31" s="151">
        <v>302858.64999999997</v>
      </c>
      <c r="K31" s="151">
        <v>7.43</v>
      </c>
      <c r="L31" s="151">
        <f>+ROUND(J31*K31,2)</f>
        <v>2250239.77</v>
      </c>
      <c r="N31" s="151">
        <f>+J31-F31</f>
        <v>-561979.73</v>
      </c>
      <c r="O31" s="151">
        <f>+K31-G31</f>
        <v>0</v>
      </c>
      <c r="P31" s="151">
        <f t="shared" ref="P31:P33" si="17">+L31-H31</f>
        <v>-4175509.39</v>
      </c>
      <c r="R31" s="165" t="s">
        <v>551</v>
      </c>
    </row>
    <row r="32" spans="2:18" s="114" customFormat="1" x14ac:dyDescent="0.3">
      <c r="B32" s="127">
        <v>6.1</v>
      </c>
      <c r="C32" s="123" t="s">
        <v>25</v>
      </c>
      <c r="D32" s="122" t="s">
        <v>24</v>
      </c>
      <c r="E32" s="111"/>
      <c r="F32" s="151">
        <v>3931083.55</v>
      </c>
      <c r="G32" s="151">
        <v>2.23</v>
      </c>
      <c r="H32" s="151">
        <f>+ROUND(F32*G32,2)</f>
        <v>8766316.3200000003</v>
      </c>
      <c r="J32" s="151">
        <v>5473405.4299999997</v>
      </c>
      <c r="K32" s="151">
        <v>2.23</v>
      </c>
      <c r="L32" s="151">
        <f>+ROUND(J32*K32,2)</f>
        <v>12205694.109999999</v>
      </c>
      <c r="N32" s="151">
        <f>+J32-F32</f>
        <v>1542321.88</v>
      </c>
      <c r="O32" s="151">
        <f>+K32-G32</f>
        <v>0</v>
      </c>
      <c r="P32" s="151">
        <f t="shared" si="17"/>
        <v>3439377.7899999991</v>
      </c>
      <c r="R32" s="165" t="s">
        <v>552</v>
      </c>
    </row>
    <row r="33" spans="2:18" s="114" customFormat="1" x14ac:dyDescent="0.3">
      <c r="B33" s="127">
        <v>6.3</v>
      </c>
      <c r="C33" s="123" t="s">
        <v>23</v>
      </c>
      <c r="D33" s="122" t="s">
        <v>22</v>
      </c>
      <c r="E33" s="111"/>
      <c r="F33" s="154">
        <v>982770.88</v>
      </c>
      <c r="G33" s="154">
        <v>3.53</v>
      </c>
      <c r="H33" s="151">
        <f>+ROUND(F33*G33,2)</f>
        <v>3469181.21</v>
      </c>
      <c r="J33" s="154">
        <v>345023.26</v>
      </c>
      <c r="K33" s="154">
        <v>3.53</v>
      </c>
      <c r="L33" s="151">
        <f>+ROUND(J33*K33,2)</f>
        <v>1217932.1100000001</v>
      </c>
      <c r="N33" s="154">
        <f t="shared" ref="N33" si="18">+J33-F33</f>
        <v>-637747.62</v>
      </c>
      <c r="O33" s="154">
        <f t="shared" ref="O33" si="19">+K33-G33</f>
        <v>0</v>
      </c>
      <c r="P33" s="151">
        <f t="shared" si="17"/>
        <v>-2251249.0999999996</v>
      </c>
      <c r="R33" s="165" t="s">
        <v>551</v>
      </c>
    </row>
    <row r="34" spans="2:18" s="114" customFormat="1" x14ac:dyDescent="0.3">
      <c r="B34" s="118">
        <v>7</v>
      </c>
      <c r="C34" s="119" t="s">
        <v>21</v>
      </c>
      <c r="D34" s="120"/>
      <c r="E34" s="111"/>
      <c r="F34" s="150"/>
      <c r="G34" s="150"/>
      <c r="H34" s="152">
        <f>+H35</f>
        <v>15100</v>
      </c>
      <c r="J34" s="150"/>
      <c r="K34" s="150"/>
      <c r="L34" s="152">
        <f>+L35</f>
        <v>60714.744400000003</v>
      </c>
      <c r="N34" s="150"/>
      <c r="O34" s="150"/>
      <c r="P34" s="152">
        <f>+P35</f>
        <v>45614.744400000003</v>
      </c>
      <c r="R34" s="152"/>
    </row>
    <row r="35" spans="2:18" s="114" customFormat="1" x14ac:dyDescent="0.3">
      <c r="B35" s="127">
        <v>7.1</v>
      </c>
      <c r="C35" s="123" t="s">
        <v>20</v>
      </c>
      <c r="D35" s="122" t="s">
        <v>19</v>
      </c>
      <c r="E35" s="111"/>
      <c r="F35" s="151">
        <v>10000</v>
      </c>
      <c r="G35" s="151">
        <v>1.51</v>
      </c>
      <c r="H35" s="151">
        <f>+F35*G35</f>
        <v>15100</v>
      </c>
      <c r="J35" s="151">
        <v>40208.44</v>
      </c>
      <c r="K35" s="151">
        <v>1.51</v>
      </c>
      <c r="L35" s="151">
        <f>+J35*K35</f>
        <v>60714.744400000003</v>
      </c>
      <c r="N35" s="151">
        <f>+J35-F35</f>
        <v>30208.440000000002</v>
      </c>
      <c r="O35" s="151">
        <f t="shared" ref="O35" si="20">+K35-G35</f>
        <v>0</v>
      </c>
      <c r="P35" s="151">
        <f t="shared" ref="P35" si="21">+L35-H35</f>
        <v>45614.744400000003</v>
      </c>
      <c r="R35" s="165" t="s">
        <v>552</v>
      </c>
    </row>
    <row r="36" spans="2:18" s="114" customFormat="1" x14ac:dyDescent="0.3">
      <c r="B36" s="118">
        <v>8</v>
      </c>
      <c r="C36" s="119" t="s">
        <v>18</v>
      </c>
      <c r="D36" s="120"/>
      <c r="E36" s="111"/>
      <c r="F36" s="150"/>
      <c r="G36" s="150"/>
      <c r="H36" s="152">
        <f>+SUM(H37:H43)</f>
        <v>1294066.3999999999</v>
      </c>
      <c r="J36" s="150"/>
      <c r="K36" s="150"/>
      <c r="L36" s="152">
        <f>+SUM(L37:L43)</f>
        <v>1172150.0799999998</v>
      </c>
      <c r="N36" s="150"/>
      <c r="O36" s="150"/>
      <c r="P36" s="152">
        <f>+SUM(P37:P43)</f>
        <v>-121916.31999999995</v>
      </c>
      <c r="R36" s="152"/>
    </row>
    <row r="37" spans="2:18" s="114" customFormat="1" ht="26.4" x14ac:dyDescent="0.3">
      <c r="B37" s="127">
        <v>8.1</v>
      </c>
      <c r="C37" s="123" t="s">
        <v>17</v>
      </c>
      <c r="D37" s="122" t="s">
        <v>14</v>
      </c>
      <c r="E37" s="111"/>
      <c r="F37" s="151">
        <v>20</v>
      </c>
      <c r="G37" s="151">
        <v>64703.32</v>
      </c>
      <c r="H37" s="151">
        <f>+ROUND(F37*G37,2)</f>
        <v>1294066.3999999999</v>
      </c>
      <c r="J37" s="151">
        <v>20</v>
      </c>
      <c r="K37" s="151">
        <v>41016.660000000003</v>
      </c>
      <c r="L37" s="151">
        <f>+ROUND(J37*K37,2)</f>
        <v>820333.2</v>
      </c>
      <c r="N37" s="151">
        <f>+J37-F37</f>
        <v>0</v>
      </c>
      <c r="O37" s="151">
        <f t="shared" ref="O37" si="22">+K37-G37</f>
        <v>-23686.659999999996</v>
      </c>
      <c r="P37" s="151">
        <f t="shared" ref="P37" si="23">+L37-H37</f>
        <v>-473733.19999999995</v>
      </c>
      <c r="R37" s="171" t="s">
        <v>558</v>
      </c>
    </row>
    <row r="38" spans="2:18" s="114" customFormat="1" x14ac:dyDescent="0.3">
      <c r="B38" s="128" t="s">
        <v>534</v>
      </c>
      <c r="C38" s="129" t="s">
        <v>535</v>
      </c>
      <c r="D38" s="130" t="s">
        <v>334</v>
      </c>
      <c r="E38" s="111"/>
      <c r="F38" s="151"/>
      <c r="G38" s="151"/>
      <c r="H38" s="151"/>
      <c r="J38" s="151">
        <v>1</v>
      </c>
      <c r="K38" s="151">
        <v>200000</v>
      </c>
      <c r="L38" s="151">
        <f t="shared" ref="L38:L43" si="24">+ROUND(J38*K38,2)</f>
        <v>200000</v>
      </c>
      <c r="N38" s="151">
        <f t="shared" ref="N38:N43" si="25">+J38-F38</f>
        <v>1</v>
      </c>
      <c r="O38" s="151">
        <f t="shared" ref="O38:O43" si="26">+K38-G38</f>
        <v>200000</v>
      </c>
      <c r="P38" s="151">
        <f t="shared" ref="P38:P43" si="27">+L38-H38</f>
        <v>200000</v>
      </c>
      <c r="R38" s="171" t="s">
        <v>550</v>
      </c>
    </row>
    <row r="39" spans="2:18" s="114" customFormat="1" x14ac:dyDescent="0.3">
      <c r="B39" s="128" t="s">
        <v>536</v>
      </c>
      <c r="C39" s="129" t="s">
        <v>537</v>
      </c>
      <c r="D39" s="131" t="s">
        <v>208</v>
      </c>
      <c r="E39" s="111"/>
      <c r="F39" s="151"/>
      <c r="G39" s="151"/>
      <c r="H39" s="151"/>
      <c r="J39" s="151">
        <v>19</v>
      </c>
      <c r="K39" s="151">
        <v>2570</v>
      </c>
      <c r="L39" s="151">
        <f t="shared" si="24"/>
        <v>48830</v>
      </c>
      <c r="N39" s="151">
        <f t="shared" si="25"/>
        <v>19</v>
      </c>
      <c r="O39" s="151">
        <f t="shared" si="26"/>
        <v>2570</v>
      </c>
      <c r="P39" s="151">
        <f t="shared" si="27"/>
        <v>48830</v>
      </c>
      <c r="R39" s="171" t="s">
        <v>554</v>
      </c>
    </row>
    <row r="40" spans="2:18" s="114" customFormat="1" x14ac:dyDescent="0.3">
      <c r="B40" s="128" t="s">
        <v>538</v>
      </c>
      <c r="C40" s="129" t="s">
        <v>539</v>
      </c>
      <c r="D40" s="131" t="s">
        <v>208</v>
      </c>
      <c r="E40" s="111"/>
      <c r="F40" s="151"/>
      <c r="G40" s="151"/>
      <c r="H40" s="151"/>
      <c r="J40" s="151">
        <v>25</v>
      </c>
      <c r="K40" s="151">
        <v>280</v>
      </c>
      <c r="L40" s="151">
        <f t="shared" si="24"/>
        <v>7000</v>
      </c>
      <c r="N40" s="151">
        <f t="shared" si="25"/>
        <v>25</v>
      </c>
      <c r="O40" s="151">
        <f t="shared" si="26"/>
        <v>280</v>
      </c>
      <c r="P40" s="151">
        <f t="shared" si="27"/>
        <v>7000</v>
      </c>
      <c r="R40" s="171" t="s">
        <v>554</v>
      </c>
    </row>
    <row r="41" spans="2:18" s="114" customFormat="1" x14ac:dyDescent="0.3">
      <c r="B41" s="132" t="s">
        <v>540</v>
      </c>
      <c r="C41" s="133" t="s">
        <v>541</v>
      </c>
      <c r="D41" s="131" t="s">
        <v>208</v>
      </c>
      <c r="E41" s="111"/>
      <c r="F41" s="151"/>
      <c r="G41" s="151"/>
      <c r="H41" s="151"/>
      <c r="J41" s="151">
        <v>16</v>
      </c>
      <c r="K41" s="151">
        <v>3250</v>
      </c>
      <c r="L41" s="151">
        <f t="shared" si="24"/>
        <v>52000</v>
      </c>
      <c r="N41" s="151">
        <f t="shared" si="25"/>
        <v>16</v>
      </c>
      <c r="O41" s="151">
        <f t="shared" si="26"/>
        <v>3250</v>
      </c>
      <c r="P41" s="151">
        <f t="shared" si="27"/>
        <v>52000</v>
      </c>
      <c r="R41" s="171" t="s">
        <v>554</v>
      </c>
    </row>
    <row r="42" spans="2:18" s="114" customFormat="1" x14ac:dyDescent="0.3">
      <c r="B42" s="128" t="s">
        <v>542</v>
      </c>
      <c r="C42" s="129" t="s">
        <v>543</v>
      </c>
      <c r="D42" s="131" t="s">
        <v>208</v>
      </c>
      <c r="E42" s="111"/>
      <c r="F42" s="151"/>
      <c r="G42" s="151"/>
      <c r="H42" s="151"/>
      <c r="J42" s="151">
        <v>3</v>
      </c>
      <c r="K42" s="151">
        <v>500</v>
      </c>
      <c r="L42" s="151">
        <f t="shared" si="24"/>
        <v>1500</v>
      </c>
      <c r="N42" s="151">
        <f t="shared" si="25"/>
        <v>3</v>
      </c>
      <c r="O42" s="151">
        <f t="shared" si="26"/>
        <v>500</v>
      </c>
      <c r="P42" s="151">
        <f t="shared" si="27"/>
        <v>1500</v>
      </c>
      <c r="R42" s="171" t="s">
        <v>554</v>
      </c>
    </row>
    <row r="43" spans="2:18" s="114" customFormat="1" ht="26.4" x14ac:dyDescent="0.3">
      <c r="B43" s="132" t="s">
        <v>544</v>
      </c>
      <c r="C43" s="133" t="s">
        <v>545</v>
      </c>
      <c r="D43" s="130" t="s">
        <v>334</v>
      </c>
      <c r="E43" s="111"/>
      <c r="F43" s="151"/>
      <c r="G43" s="151"/>
      <c r="H43" s="151"/>
      <c r="J43" s="151">
        <v>1</v>
      </c>
      <c r="K43" s="151">
        <v>42486.879999999997</v>
      </c>
      <c r="L43" s="151">
        <f t="shared" si="24"/>
        <v>42486.879999999997</v>
      </c>
      <c r="N43" s="151">
        <f t="shared" si="25"/>
        <v>1</v>
      </c>
      <c r="O43" s="151">
        <f t="shared" si="26"/>
        <v>42486.879999999997</v>
      </c>
      <c r="P43" s="151">
        <f t="shared" si="27"/>
        <v>42486.879999999997</v>
      </c>
      <c r="R43" s="171" t="s">
        <v>562</v>
      </c>
    </row>
    <row r="44" spans="2:18" s="114" customFormat="1" x14ac:dyDescent="0.3">
      <c r="B44" s="118">
        <v>9</v>
      </c>
      <c r="C44" s="119" t="s">
        <v>16</v>
      </c>
      <c r="D44" s="120"/>
      <c r="E44" s="111"/>
      <c r="F44" s="150"/>
      <c r="G44" s="150">
        <v>0</v>
      </c>
      <c r="H44" s="152">
        <f>+H45</f>
        <v>811582.8</v>
      </c>
      <c r="J44" s="150"/>
      <c r="K44" s="150"/>
      <c r="L44" s="152">
        <f>+L45</f>
        <v>1542007.32</v>
      </c>
      <c r="N44" s="150"/>
      <c r="O44" s="150">
        <v>0</v>
      </c>
      <c r="P44" s="152">
        <f>+P45</f>
        <v>730424.52</v>
      </c>
      <c r="R44" s="152"/>
    </row>
    <row r="45" spans="2:18" s="114" customFormat="1" x14ac:dyDescent="0.3">
      <c r="B45" s="127">
        <v>9.1999999999999993</v>
      </c>
      <c r="C45" s="123" t="s">
        <v>15</v>
      </c>
      <c r="D45" s="122" t="s">
        <v>14</v>
      </c>
      <c r="E45" s="111"/>
      <c r="F45" s="151">
        <v>20</v>
      </c>
      <c r="G45" s="151">
        <v>40579.14</v>
      </c>
      <c r="H45" s="151">
        <f>+ROUND(F45*G45,2)</f>
        <v>811582.8</v>
      </c>
      <c r="J45" s="151">
        <v>38</v>
      </c>
      <c r="K45" s="151">
        <v>40579.14</v>
      </c>
      <c r="L45" s="151">
        <f>+ROUND(J45*K45,2)</f>
        <v>1542007.32</v>
      </c>
      <c r="N45" s="151">
        <f>+J45-F45</f>
        <v>18</v>
      </c>
      <c r="O45" s="151">
        <f t="shared" ref="O45" si="28">+K45-G45</f>
        <v>0</v>
      </c>
      <c r="P45" s="151">
        <f t="shared" ref="P45" si="29">+L45-H45</f>
        <v>730424.52</v>
      </c>
      <c r="R45" s="165" t="s">
        <v>552</v>
      </c>
    </row>
    <row r="46" spans="2:18" s="114" customFormat="1" x14ac:dyDescent="0.3">
      <c r="B46" s="118">
        <v>10</v>
      </c>
      <c r="C46" s="119" t="s">
        <v>13</v>
      </c>
      <c r="D46" s="120"/>
      <c r="E46" s="111"/>
      <c r="F46" s="150"/>
      <c r="G46" s="150"/>
      <c r="H46" s="152">
        <f>SUM(H47:H52)</f>
        <v>3147672.56</v>
      </c>
      <c r="J46" s="150"/>
      <c r="K46" s="150"/>
      <c r="L46" s="152">
        <f>SUM(L47:L52)</f>
        <v>2379406.7599999998</v>
      </c>
      <c r="N46" s="150"/>
      <c r="O46" s="150"/>
      <c r="P46" s="152">
        <f>SUM(P47:P52)</f>
        <v>-768265.8</v>
      </c>
      <c r="R46" s="152"/>
    </row>
    <row r="47" spans="2:18" s="114" customFormat="1" x14ac:dyDescent="0.3">
      <c r="B47" s="127">
        <v>4.01</v>
      </c>
      <c r="C47" s="134" t="s">
        <v>12</v>
      </c>
      <c r="D47" s="135" t="s">
        <v>11</v>
      </c>
      <c r="E47" s="111"/>
      <c r="F47" s="151">
        <v>63</v>
      </c>
      <c r="G47" s="151">
        <v>31670.12</v>
      </c>
      <c r="H47" s="151">
        <f t="shared" ref="H47:H52" si="30">+ROUND(F47*G47,2)</f>
        <v>1995217.56</v>
      </c>
      <c r="J47" s="151">
        <v>48</v>
      </c>
      <c r="K47" s="151">
        <v>31670.12</v>
      </c>
      <c r="L47" s="151">
        <f t="shared" ref="L47:L52" si="31">+ROUND(J47*K47,2)</f>
        <v>1520165.76</v>
      </c>
      <c r="N47" s="151">
        <f t="shared" ref="N47:N52" si="32">+J47-F47</f>
        <v>-15</v>
      </c>
      <c r="O47" s="151">
        <f t="shared" ref="O47:O52" si="33">+K47-G47</f>
        <v>0</v>
      </c>
      <c r="P47" s="151">
        <f t="shared" ref="P47:P52" si="34">+L47-H47</f>
        <v>-475051.80000000005</v>
      </c>
      <c r="R47" s="165" t="s">
        <v>551</v>
      </c>
    </row>
    <row r="48" spans="2:18" s="114" customFormat="1" x14ac:dyDescent="0.3">
      <c r="B48" s="127">
        <v>4.0199999999999996</v>
      </c>
      <c r="C48" s="123" t="s">
        <v>10</v>
      </c>
      <c r="D48" s="122" t="s">
        <v>6</v>
      </c>
      <c r="E48" s="111"/>
      <c r="F48" s="151">
        <v>222</v>
      </c>
      <c r="G48" s="151">
        <v>3900</v>
      </c>
      <c r="H48" s="151">
        <f t="shared" si="30"/>
        <v>865800</v>
      </c>
      <c r="J48" s="151">
        <v>165</v>
      </c>
      <c r="K48" s="151">
        <v>3900</v>
      </c>
      <c r="L48" s="151">
        <f t="shared" si="31"/>
        <v>643500</v>
      </c>
      <c r="N48" s="151">
        <f t="shared" si="32"/>
        <v>-57</v>
      </c>
      <c r="O48" s="151">
        <f t="shared" si="33"/>
        <v>0</v>
      </c>
      <c r="P48" s="151">
        <f t="shared" si="34"/>
        <v>-222300</v>
      </c>
      <c r="R48" s="165" t="s">
        <v>551</v>
      </c>
    </row>
    <row r="49" spans="2:18" s="114" customFormat="1" x14ac:dyDescent="0.3">
      <c r="B49" s="127">
        <v>4.03</v>
      </c>
      <c r="C49" s="123" t="s">
        <v>9</v>
      </c>
      <c r="D49" s="122" t="s">
        <v>6</v>
      </c>
      <c r="E49" s="111"/>
      <c r="F49" s="151">
        <v>222</v>
      </c>
      <c r="G49" s="151">
        <v>668</v>
      </c>
      <c r="H49" s="151">
        <f t="shared" si="30"/>
        <v>148296</v>
      </c>
      <c r="J49" s="151">
        <v>165</v>
      </c>
      <c r="K49" s="151">
        <v>668</v>
      </c>
      <c r="L49" s="151">
        <f t="shared" si="31"/>
        <v>110220</v>
      </c>
      <c r="N49" s="151">
        <f t="shared" si="32"/>
        <v>-57</v>
      </c>
      <c r="O49" s="151">
        <f t="shared" si="33"/>
        <v>0</v>
      </c>
      <c r="P49" s="151">
        <f t="shared" si="34"/>
        <v>-38076</v>
      </c>
      <c r="R49" s="165" t="s">
        <v>551</v>
      </c>
    </row>
    <row r="50" spans="2:18" s="114" customFormat="1" x14ac:dyDescent="0.3">
      <c r="B50" s="127">
        <v>4.04</v>
      </c>
      <c r="C50" s="123" t="s">
        <v>8</v>
      </c>
      <c r="D50" s="122" t="s">
        <v>6</v>
      </c>
      <c r="E50" s="111"/>
      <c r="F50" s="151">
        <v>1</v>
      </c>
      <c r="G50" s="151">
        <v>800</v>
      </c>
      <c r="H50" s="151">
        <f t="shared" si="30"/>
        <v>800</v>
      </c>
      <c r="J50" s="151">
        <v>1</v>
      </c>
      <c r="K50" s="151">
        <v>800</v>
      </c>
      <c r="L50" s="151">
        <f t="shared" si="31"/>
        <v>800</v>
      </c>
      <c r="N50" s="151">
        <f t="shared" si="32"/>
        <v>0</v>
      </c>
      <c r="O50" s="151">
        <f t="shared" si="33"/>
        <v>0</v>
      </c>
      <c r="P50" s="151">
        <f t="shared" si="34"/>
        <v>0</v>
      </c>
      <c r="R50" s="165" t="s">
        <v>550</v>
      </c>
    </row>
    <row r="51" spans="2:18" s="114" customFormat="1" x14ac:dyDescent="0.3">
      <c r="B51" s="127">
        <v>4.05</v>
      </c>
      <c r="C51" s="123" t="s">
        <v>7</v>
      </c>
      <c r="D51" s="122" t="s">
        <v>6</v>
      </c>
      <c r="E51" s="111"/>
      <c r="F51" s="151">
        <v>222</v>
      </c>
      <c r="G51" s="151">
        <v>150</v>
      </c>
      <c r="H51" s="151">
        <f t="shared" si="30"/>
        <v>33300</v>
      </c>
      <c r="J51" s="151">
        <v>165</v>
      </c>
      <c r="K51" s="151">
        <v>150</v>
      </c>
      <c r="L51" s="151">
        <f t="shared" si="31"/>
        <v>24750</v>
      </c>
      <c r="N51" s="151">
        <f t="shared" si="32"/>
        <v>-57</v>
      </c>
      <c r="O51" s="151">
        <f t="shared" si="33"/>
        <v>0</v>
      </c>
      <c r="P51" s="151">
        <f t="shared" si="34"/>
        <v>-8550</v>
      </c>
      <c r="R51" s="165" t="s">
        <v>551</v>
      </c>
    </row>
    <row r="52" spans="2:18" s="114" customFormat="1" x14ac:dyDescent="0.3">
      <c r="B52" s="127">
        <v>4.0599999999999996</v>
      </c>
      <c r="C52" s="123" t="s">
        <v>5</v>
      </c>
      <c r="D52" s="122" t="s">
        <v>4</v>
      </c>
      <c r="E52" s="111"/>
      <c r="F52" s="160">
        <v>3022</v>
      </c>
      <c r="G52" s="160">
        <f>1.5*23</f>
        <v>34.5</v>
      </c>
      <c r="H52" s="160">
        <f t="shared" si="30"/>
        <v>104259</v>
      </c>
      <c r="J52" s="160">
        <v>2318</v>
      </c>
      <c r="K52" s="160">
        <v>34.5</v>
      </c>
      <c r="L52" s="160">
        <f t="shared" si="31"/>
        <v>79971</v>
      </c>
      <c r="N52" s="160">
        <f t="shared" si="32"/>
        <v>-704</v>
      </c>
      <c r="O52" s="160">
        <f t="shared" si="33"/>
        <v>0</v>
      </c>
      <c r="P52" s="160">
        <f t="shared" si="34"/>
        <v>-24288</v>
      </c>
      <c r="R52" s="165" t="s">
        <v>551</v>
      </c>
    </row>
    <row r="53" spans="2:18" s="114" customFormat="1" x14ac:dyDescent="0.3">
      <c r="B53" s="136"/>
      <c r="C53" s="137" t="s">
        <v>3</v>
      </c>
      <c r="D53" s="138"/>
      <c r="E53" s="111"/>
      <c r="F53" s="161"/>
      <c r="G53" s="162"/>
      <c r="H53" s="163">
        <f>H26+H20+H17+H14+H8+H30+H34+H36+H44+H46</f>
        <v>144063761.62000003</v>
      </c>
      <c r="J53" s="161"/>
      <c r="K53" s="162"/>
      <c r="L53" s="163">
        <f>L26+L20+L17+L14+L8+L30+L34+L36+L44+L46</f>
        <v>63935262.844399996</v>
      </c>
      <c r="N53" s="161"/>
      <c r="O53" s="162"/>
      <c r="P53" s="163">
        <f>+L53-H53</f>
        <v>-80128498.775600046</v>
      </c>
      <c r="R53" s="163"/>
    </row>
    <row r="54" spans="2:18" s="114" customFormat="1" x14ac:dyDescent="0.3">
      <c r="B54" s="139"/>
      <c r="C54" s="140" t="s">
        <v>2</v>
      </c>
      <c r="D54" s="139"/>
      <c r="E54" s="111"/>
      <c r="F54" s="155"/>
      <c r="G54" s="156">
        <f>+H54/H53</f>
        <v>0.15718080963156231</v>
      </c>
      <c r="H54" s="157">
        <f>+'2.C.Indirecto'!D137</f>
        <v>22644058.689999998</v>
      </c>
      <c r="J54" s="155"/>
      <c r="K54" s="156">
        <v>0.31395403457138582</v>
      </c>
      <c r="L54" s="157">
        <v>20072733.719999999</v>
      </c>
      <c r="N54" s="155"/>
      <c r="O54" s="156">
        <f>+K54-G54</f>
        <v>0.15677322493982351</v>
      </c>
      <c r="P54" s="157">
        <f>+L54-H54</f>
        <v>-2571324.9699999988</v>
      </c>
      <c r="R54" s="166" t="s">
        <v>559</v>
      </c>
    </row>
    <row r="55" spans="2:18" s="114" customFormat="1" x14ac:dyDescent="0.3">
      <c r="B55" s="139"/>
      <c r="C55" s="140" t="s">
        <v>1</v>
      </c>
      <c r="D55" s="139"/>
      <c r="E55" s="111"/>
      <c r="F55" s="155"/>
      <c r="G55" s="156">
        <v>0.1</v>
      </c>
      <c r="H55" s="157">
        <f>+G55*H53</f>
        <v>14406376.162000004</v>
      </c>
      <c r="J55" s="155"/>
      <c r="K55" s="156">
        <v>0.1</v>
      </c>
      <c r="L55" s="157">
        <v>6393526.284</v>
      </c>
      <c r="N55" s="155"/>
      <c r="O55" s="156">
        <f>+K55-G55</f>
        <v>0</v>
      </c>
      <c r="P55" s="157">
        <f>+L55-H55</f>
        <v>-8012849.8780000042</v>
      </c>
      <c r="R55" s="157"/>
    </row>
    <row r="56" spans="2:18" s="114" customFormat="1" x14ac:dyDescent="0.3">
      <c r="B56" s="141"/>
      <c r="C56" s="142" t="s">
        <v>0</v>
      </c>
      <c r="D56" s="143"/>
      <c r="E56" s="111"/>
      <c r="F56" s="143"/>
      <c r="G56" s="158"/>
      <c r="H56" s="159">
        <f>+H53+H54+H55</f>
        <v>181114196.47200003</v>
      </c>
      <c r="J56" s="143"/>
      <c r="K56" s="158"/>
      <c r="L56" s="159">
        <f>+L53+L54+L55</f>
        <v>90401522.848399982</v>
      </c>
      <c r="N56" s="143"/>
      <c r="O56" s="158"/>
      <c r="P56" s="159">
        <f>+L56-H56</f>
        <v>-90712673.623600051</v>
      </c>
      <c r="R56" s="159"/>
    </row>
  </sheetData>
  <autoFilter ref="B7:R57" xr:uid="{8A592B91-560B-4A28-9F56-8FAC50811183}"/>
  <mergeCells count="9">
    <mergeCell ref="B1:R1"/>
    <mergeCell ref="B3:R3"/>
    <mergeCell ref="F5:H5"/>
    <mergeCell ref="J5:L5"/>
    <mergeCell ref="N5:P5"/>
    <mergeCell ref="R5:R7"/>
    <mergeCell ref="F6:H6"/>
    <mergeCell ref="J6:L6"/>
    <mergeCell ref="N6:P6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FE26-C289-4FFA-9FDC-E7BF487E31E0}">
  <sheetPr>
    <tabColor theme="4"/>
    <pageSetUpPr fitToPage="1"/>
  </sheetPr>
  <dimension ref="A2:CX137"/>
  <sheetViews>
    <sheetView topLeftCell="A109" workbookViewId="0">
      <selection activeCell="E128" sqref="E128"/>
    </sheetView>
  </sheetViews>
  <sheetFormatPr baseColWidth="10" defaultColWidth="11.44140625" defaultRowHeight="13.2" x14ac:dyDescent="0.25"/>
  <cols>
    <col min="1" max="1" width="1.6640625" customWidth="1"/>
    <col min="2" max="2" width="1.6640625" style="2" customWidth="1"/>
    <col min="3" max="3" width="59.44140625" customWidth="1"/>
    <col min="4" max="4" width="11.6640625" customWidth="1"/>
    <col min="5" max="5" width="10.33203125" customWidth="1"/>
    <col min="6" max="6" width="12.33203125" bestFit="1" customWidth="1"/>
    <col min="7" max="7" width="12.109375" customWidth="1"/>
  </cols>
  <sheetData>
    <row r="2" spans="1:8" x14ac:dyDescent="0.25">
      <c r="B2" s="178" t="s">
        <v>529</v>
      </c>
      <c r="C2" s="178"/>
      <c r="D2" s="178"/>
      <c r="E2" s="178"/>
      <c r="F2" s="178"/>
      <c r="G2" s="178"/>
    </row>
    <row r="3" spans="1:8" x14ac:dyDescent="0.25">
      <c r="B3" s="178" t="s">
        <v>530</v>
      </c>
      <c r="C3" s="178"/>
      <c r="D3" s="178"/>
      <c r="E3" s="178"/>
      <c r="F3" s="178"/>
      <c r="G3" s="178"/>
    </row>
    <row r="4" spans="1:8" x14ac:dyDescent="0.25">
      <c r="C4" s="4"/>
      <c r="D4" s="2"/>
      <c r="F4" s="1"/>
      <c r="G4" s="1"/>
    </row>
    <row r="5" spans="1:8" ht="21.6" customHeight="1" x14ac:dyDescent="0.25">
      <c r="C5" s="39" t="s">
        <v>197</v>
      </c>
      <c r="D5" s="38"/>
      <c r="E5" s="38"/>
      <c r="F5" s="38"/>
      <c r="G5" s="38"/>
      <c r="H5" s="38"/>
    </row>
    <row r="6" spans="1:8" ht="12.75" customHeight="1" thickBot="1" x14ac:dyDescent="0.3">
      <c r="C6" s="37"/>
    </row>
    <row r="7" spans="1:8" s="5" customFormat="1" ht="13.5" customHeight="1" x14ac:dyDescent="0.25">
      <c r="B7" s="7"/>
      <c r="C7" s="182" t="s">
        <v>65</v>
      </c>
      <c r="D7" s="179" t="s">
        <v>196</v>
      </c>
      <c r="E7" s="179" t="s">
        <v>195</v>
      </c>
      <c r="F7" s="179" t="s">
        <v>194</v>
      </c>
      <c r="G7" s="185" t="s">
        <v>193</v>
      </c>
    </row>
    <row r="8" spans="1:8" s="5" customFormat="1" ht="13.8" x14ac:dyDescent="0.25">
      <c r="B8" s="7"/>
      <c r="C8" s="183"/>
      <c r="D8" s="180"/>
      <c r="E8" s="180"/>
      <c r="F8" s="180"/>
      <c r="G8" s="186"/>
    </row>
    <row r="9" spans="1:8" s="5" customFormat="1" ht="19.2" customHeight="1" thickBot="1" x14ac:dyDescent="0.3">
      <c r="B9" s="7"/>
      <c r="C9" s="184"/>
      <c r="D9" s="181"/>
      <c r="E9" s="181"/>
      <c r="F9" s="181"/>
      <c r="G9" s="187"/>
    </row>
    <row r="10" spans="1:8" s="32" customFormat="1" ht="14.4" thickBot="1" x14ac:dyDescent="0.3">
      <c r="A10" s="5"/>
      <c r="B10" s="7"/>
      <c r="C10" s="21" t="s">
        <v>192</v>
      </c>
      <c r="D10" s="36"/>
      <c r="E10" s="35"/>
      <c r="F10" s="35"/>
      <c r="G10" s="18">
        <f>+SUM(G11:G70)</f>
        <v>10236471.879999999</v>
      </c>
    </row>
    <row r="11" spans="1:8" s="5" customFormat="1" ht="14.4" thickBot="1" x14ac:dyDescent="0.3">
      <c r="B11" s="7"/>
      <c r="C11" s="21" t="s">
        <v>191</v>
      </c>
      <c r="D11" s="36"/>
      <c r="E11" s="35"/>
      <c r="F11" s="35"/>
      <c r="G11" s="18"/>
    </row>
    <row r="12" spans="1:8" s="5" customFormat="1" ht="15.75" customHeight="1" thickBot="1" x14ac:dyDescent="0.3">
      <c r="B12" s="7"/>
      <c r="C12" s="26" t="s">
        <v>190</v>
      </c>
      <c r="D12" s="25">
        <v>1</v>
      </c>
      <c r="E12" s="24">
        <v>19</v>
      </c>
      <c r="F12" s="23">
        <v>28125</v>
      </c>
      <c r="G12" s="22">
        <f>+ROUND(E12*F12,2)</f>
        <v>534375</v>
      </c>
    </row>
    <row r="13" spans="1:8" s="5" customFormat="1" ht="15.75" customHeight="1" thickBot="1" x14ac:dyDescent="0.3">
      <c r="B13" s="7"/>
      <c r="C13" s="21" t="s">
        <v>189</v>
      </c>
      <c r="D13" s="20"/>
      <c r="E13" s="19"/>
      <c r="F13" s="19"/>
      <c r="G13" s="18"/>
    </row>
    <row r="14" spans="1:8" s="5" customFormat="1" ht="15.75" customHeight="1" x14ac:dyDescent="0.25">
      <c r="B14" s="7"/>
      <c r="C14" s="26" t="s">
        <v>188</v>
      </c>
      <c r="D14" s="25">
        <v>1</v>
      </c>
      <c r="E14" s="24">
        <v>18</v>
      </c>
      <c r="F14" s="23">
        <v>14063</v>
      </c>
      <c r="G14" s="22">
        <f t="shared" ref="G14:G25" si="0">+ROUND(E14*F14,2)</f>
        <v>253134</v>
      </c>
    </row>
    <row r="15" spans="1:8" s="5" customFormat="1" ht="15.75" customHeight="1" x14ac:dyDescent="0.25">
      <c r="B15" s="7"/>
      <c r="C15" s="26" t="s">
        <v>187</v>
      </c>
      <c r="D15" s="25">
        <v>2</v>
      </c>
      <c r="E15" s="24">
        <v>4</v>
      </c>
      <c r="F15" s="23">
        <v>9281</v>
      </c>
      <c r="G15" s="22">
        <f t="shared" si="0"/>
        <v>37124</v>
      </c>
    </row>
    <row r="16" spans="1:8" s="5" customFormat="1" ht="15.75" customHeight="1" x14ac:dyDescent="0.25">
      <c r="B16" s="7"/>
      <c r="C16" s="26" t="s">
        <v>186</v>
      </c>
      <c r="D16" s="25">
        <v>2</v>
      </c>
      <c r="E16" s="24">
        <v>11</v>
      </c>
      <c r="F16" s="23">
        <v>9281</v>
      </c>
      <c r="G16" s="22">
        <f t="shared" si="0"/>
        <v>102091</v>
      </c>
    </row>
    <row r="17" spans="2:7" s="5" customFormat="1" ht="15.75" customHeight="1" x14ac:dyDescent="0.25">
      <c r="B17" s="7"/>
      <c r="C17" s="26" t="s">
        <v>185</v>
      </c>
      <c r="D17" s="25">
        <v>2</v>
      </c>
      <c r="E17" s="24">
        <v>8</v>
      </c>
      <c r="F17" s="23">
        <v>9281</v>
      </c>
      <c r="G17" s="22">
        <f t="shared" si="0"/>
        <v>74248</v>
      </c>
    </row>
    <row r="18" spans="2:7" s="5" customFormat="1" ht="15.75" customHeight="1" x14ac:dyDescent="0.25">
      <c r="B18" s="7"/>
      <c r="C18" s="26" t="s">
        <v>184</v>
      </c>
      <c r="D18" s="25">
        <v>2</v>
      </c>
      <c r="E18" s="24">
        <v>35</v>
      </c>
      <c r="F18" s="23">
        <v>9281</v>
      </c>
      <c r="G18" s="22">
        <f t="shared" si="0"/>
        <v>324835</v>
      </c>
    </row>
    <row r="19" spans="2:7" s="5" customFormat="1" ht="15.75" customHeight="1" x14ac:dyDescent="0.25">
      <c r="B19" s="7"/>
      <c r="C19" s="26" t="s">
        <v>183</v>
      </c>
      <c r="D19" s="25">
        <v>2</v>
      </c>
      <c r="E19" s="24">
        <v>9</v>
      </c>
      <c r="F19" s="23">
        <v>9281</v>
      </c>
      <c r="G19" s="22">
        <f t="shared" si="0"/>
        <v>83529</v>
      </c>
    </row>
    <row r="20" spans="2:7" s="5" customFormat="1" ht="15.75" customHeight="1" x14ac:dyDescent="0.25">
      <c r="B20" s="7"/>
      <c r="C20" s="26" t="s">
        <v>182</v>
      </c>
      <c r="D20" s="25">
        <v>2</v>
      </c>
      <c r="E20" s="24">
        <v>14</v>
      </c>
      <c r="F20" s="23">
        <v>9281</v>
      </c>
      <c r="G20" s="22">
        <f t="shared" si="0"/>
        <v>129934</v>
      </c>
    </row>
    <row r="21" spans="2:7" s="5" customFormat="1" ht="15.75" customHeight="1" x14ac:dyDescent="0.25">
      <c r="B21" s="7"/>
      <c r="C21" s="26" t="s">
        <v>181</v>
      </c>
      <c r="D21" s="25">
        <v>2</v>
      </c>
      <c r="E21" s="24">
        <v>29</v>
      </c>
      <c r="F21" s="23">
        <v>9281</v>
      </c>
      <c r="G21" s="22">
        <f t="shared" si="0"/>
        <v>269149</v>
      </c>
    </row>
    <row r="22" spans="2:7" s="5" customFormat="1" ht="15.75" customHeight="1" x14ac:dyDescent="0.25">
      <c r="B22" s="7"/>
      <c r="C22" s="26" t="s">
        <v>180</v>
      </c>
      <c r="D22" s="25">
        <v>1</v>
      </c>
      <c r="E22" s="24">
        <v>11</v>
      </c>
      <c r="F22" s="23">
        <v>9281</v>
      </c>
      <c r="G22" s="22">
        <f t="shared" si="0"/>
        <v>102091</v>
      </c>
    </row>
    <row r="23" spans="2:7" s="5" customFormat="1" ht="15" customHeight="1" x14ac:dyDescent="0.25">
      <c r="B23" s="7"/>
      <c r="C23" s="26" t="s">
        <v>179</v>
      </c>
      <c r="D23" s="25">
        <v>2</v>
      </c>
      <c r="E23" s="24">
        <v>30</v>
      </c>
      <c r="F23" s="23">
        <v>7734.375</v>
      </c>
      <c r="G23" s="22">
        <f t="shared" si="0"/>
        <v>232031.25</v>
      </c>
    </row>
    <row r="24" spans="2:7" s="5" customFormat="1" ht="15" customHeight="1" x14ac:dyDescent="0.25">
      <c r="B24" s="7"/>
      <c r="C24" s="26" t="s">
        <v>178</v>
      </c>
      <c r="D24" s="25">
        <v>1</v>
      </c>
      <c r="E24" s="24">
        <v>18</v>
      </c>
      <c r="F24" s="23">
        <v>11250</v>
      </c>
      <c r="G24" s="22">
        <f t="shared" si="0"/>
        <v>202500</v>
      </c>
    </row>
    <row r="25" spans="2:7" s="5" customFormat="1" ht="15.75" customHeight="1" thickBot="1" x14ac:dyDescent="0.3">
      <c r="B25" s="7"/>
      <c r="C25" s="26" t="s">
        <v>177</v>
      </c>
      <c r="D25" s="25">
        <v>1</v>
      </c>
      <c r="E25" s="24">
        <v>18</v>
      </c>
      <c r="F25" s="23">
        <v>9843.75</v>
      </c>
      <c r="G25" s="22">
        <f t="shared" si="0"/>
        <v>177187.5</v>
      </c>
    </row>
    <row r="26" spans="2:7" s="5" customFormat="1" ht="15" customHeight="1" thickBot="1" x14ac:dyDescent="0.3">
      <c r="B26" s="7"/>
      <c r="C26" s="21" t="s">
        <v>176</v>
      </c>
      <c r="D26" s="20"/>
      <c r="E26" s="19"/>
      <c r="F26" s="19"/>
      <c r="G26" s="18"/>
    </row>
    <row r="27" spans="2:7" s="5" customFormat="1" ht="15" customHeight="1" x14ac:dyDescent="0.25">
      <c r="B27" s="7"/>
      <c r="C27" s="26" t="s">
        <v>175</v>
      </c>
      <c r="D27" s="25">
        <v>1</v>
      </c>
      <c r="E27" s="24">
        <v>19</v>
      </c>
      <c r="F27" s="23">
        <v>19687.5</v>
      </c>
      <c r="G27" s="22">
        <f t="shared" ref="G27:G33" si="1">+ROUND(E27*F27,2)</f>
        <v>374062.5</v>
      </c>
    </row>
    <row r="28" spans="2:7" s="5" customFormat="1" ht="15" customHeight="1" x14ac:dyDescent="0.25">
      <c r="B28" s="7"/>
      <c r="C28" s="26" t="s">
        <v>174</v>
      </c>
      <c r="D28" s="25">
        <v>1</v>
      </c>
      <c r="E28" s="24">
        <v>18</v>
      </c>
      <c r="F28" s="23">
        <v>14625</v>
      </c>
      <c r="G28" s="22">
        <f t="shared" si="1"/>
        <v>263250</v>
      </c>
    </row>
    <row r="29" spans="2:7" s="5" customFormat="1" ht="15" customHeight="1" x14ac:dyDescent="0.25">
      <c r="B29" s="7"/>
      <c r="C29" s="26" t="s">
        <v>173</v>
      </c>
      <c r="D29" s="25">
        <v>1</v>
      </c>
      <c r="E29" s="24">
        <v>18</v>
      </c>
      <c r="F29" s="23">
        <v>8437.5</v>
      </c>
      <c r="G29" s="22">
        <f t="shared" si="1"/>
        <v>151875</v>
      </c>
    </row>
    <row r="30" spans="2:7" s="5" customFormat="1" ht="15" customHeight="1" x14ac:dyDescent="0.25">
      <c r="B30" s="7"/>
      <c r="C30" s="26" t="s">
        <v>172</v>
      </c>
      <c r="D30" s="25">
        <v>1</v>
      </c>
      <c r="E30" s="24">
        <v>18</v>
      </c>
      <c r="F30" s="23">
        <v>11250</v>
      </c>
      <c r="G30" s="22">
        <f t="shared" si="1"/>
        <v>202500</v>
      </c>
    </row>
    <row r="31" spans="2:7" s="5" customFormat="1" ht="15" customHeight="1" x14ac:dyDescent="0.25">
      <c r="B31" s="7"/>
      <c r="C31" s="26" t="s">
        <v>171</v>
      </c>
      <c r="D31" s="25">
        <v>1</v>
      </c>
      <c r="E31" s="24">
        <v>18</v>
      </c>
      <c r="F31" s="23">
        <v>7875</v>
      </c>
      <c r="G31" s="22">
        <f t="shared" si="1"/>
        <v>141750</v>
      </c>
    </row>
    <row r="32" spans="2:7" s="5" customFormat="1" ht="15" customHeight="1" x14ac:dyDescent="0.25">
      <c r="B32" s="7"/>
      <c r="C32" s="26" t="s">
        <v>170</v>
      </c>
      <c r="D32" s="25">
        <v>1</v>
      </c>
      <c r="E32" s="24">
        <v>18</v>
      </c>
      <c r="F32" s="23">
        <v>8437.5</v>
      </c>
      <c r="G32" s="22">
        <f t="shared" si="1"/>
        <v>151875</v>
      </c>
    </row>
    <row r="33" spans="2:9" s="5" customFormat="1" ht="15" customHeight="1" thickBot="1" x14ac:dyDescent="0.3">
      <c r="B33" s="7"/>
      <c r="C33" s="26" t="s">
        <v>169</v>
      </c>
      <c r="D33" s="25">
        <v>1</v>
      </c>
      <c r="E33" s="24">
        <v>18</v>
      </c>
      <c r="F33" s="23">
        <v>11250</v>
      </c>
      <c r="G33" s="22">
        <f t="shared" si="1"/>
        <v>202500</v>
      </c>
    </row>
    <row r="34" spans="2:9" s="5" customFormat="1" ht="15" customHeight="1" thickBot="1" x14ac:dyDescent="0.3">
      <c r="B34" s="7"/>
      <c r="C34" s="21" t="s">
        <v>168</v>
      </c>
      <c r="D34" s="20"/>
      <c r="E34" s="19"/>
      <c r="F34" s="19"/>
      <c r="G34" s="18"/>
    </row>
    <row r="35" spans="2:9" s="5" customFormat="1" ht="15" customHeight="1" x14ac:dyDescent="0.25">
      <c r="B35" s="7"/>
      <c r="C35" s="26" t="s">
        <v>167</v>
      </c>
      <c r="D35" s="25">
        <v>1</v>
      </c>
      <c r="E35" s="24">
        <v>18</v>
      </c>
      <c r="F35" s="23">
        <v>18000</v>
      </c>
      <c r="G35" s="22">
        <f t="shared" ref="G35:G51" si="2">+ROUND(E35*F35,2)</f>
        <v>324000</v>
      </c>
    </row>
    <row r="36" spans="2:9" s="5" customFormat="1" ht="15" customHeight="1" x14ac:dyDescent="0.25">
      <c r="B36" s="7"/>
      <c r="C36" s="26" t="s">
        <v>166</v>
      </c>
      <c r="D36" s="25">
        <v>2</v>
      </c>
      <c r="E36" s="24">
        <v>4</v>
      </c>
      <c r="F36" s="23">
        <v>12938</v>
      </c>
      <c r="G36" s="22">
        <f t="shared" si="2"/>
        <v>51752</v>
      </c>
    </row>
    <row r="37" spans="2:9" s="5" customFormat="1" ht="15" customHeight="1" x14ac:dyDescent="0.25">
      <c r="B37" s="7"/>
      <c r="C37" s="26" t="s">
        <v>165</v>
      </c>
      <c r="D37" s="25">
        <v>2</v>
      </c>
      <c r="E37" s="24">
        <v>11</v>
      </c>
      <c r="F37" s="23">
        <v>12938</v>
      </c>
      <c r="G37" s="22">
        <f t="shared" si="2"/>
        <v>142318</v>
      </c>
    </row>
    <row r="38" spans="2:9" s="5" customFormat="1" ht="15" customHeight="1" x14ac:dyDescent="0.25">
      <c r="B38" s="7"/>
      <c r="C38" s="26" t="s">
        <v>164</v>
      </c>
      <c r="D38" s="25">
        <v>2</v>
      </c>
      <c r="E38" s="24">
        <v>8</v>
      </c>
      <c r="F38" s="23">
        <v>12938</v>
      </c>
      <c r="G38" s="22">
        <f t="shared" si="2"/>
        <v>103504</v>
      </c>
    </row>
    <row r="39" spans="2:9" s="5" customFormat="1" ht="15" customHeight="1" x14ac:dyDescent="0.25">
      <c r="B39" s="7"/>
      <c r="C39" s="26" t="s">
        <v>163</v>
      </c>
      <c r="D39" s="25">
        <v>2</v>
      </c>
      <c r="E39" s="24">
        <v>35</v>
      </c>
      <c r="F39" s="23">
        <v>12938</v>
      </c>
      <c r="G39" s="22">
        <f t="shared" si="2"/>
        <v>452830</v>
      </c>
    </row>
    <row r="40" spans="2:9" s="5" customFormat="1" ht="15" customHeight="1" x14ac:dyDescent="0.25">
      <c r="B40" s="7"/>
      <c r="C40" s="26" t="s">
        <v>162</v>
      </c>
      <c r="D40" s="25">
        <v>2</v>
      </c>
      <c r="E40" s="24">
        <v>9</v>
      </c>
      <c r="F40" s="23">
        <v>12938</v>
      </c>
      <c r="G40" s="22">
        <f t="shared" si="2"/>
        <v>116442</v>
      </c>
    </row>
    <row r="41" spans="2:9" s="5" customFormat="1" ht="15" customHeight="1" x14ac:dyDescent="0.25">
      <c r="B41" s="7"/>
      <c r="C41" s="26" t="s">
        <v>161</v>
      </c>
      <c r="D41" s="25">
        <v>2</v>
      </c>
      <c r="E41" s="24">
        <v>14</v>
      </c>
      <c r="F41" s="23">
        <v>12938</v>
      </c>
      <c r="G41" s="22">
        <f t="shared" si="2"/>
        <v>181132</v>
      </c>
    </row>
    <row r="42" spans="2:9" s="5" customFormat="1" ht="15" customHeight="1" x14ac:dyDescent="0.25">
      <c r="B42" s="7"/>
      <c r="C42" s="26" t="s">
        <v>160</v>
      </c>
      <c r="D42" s="25">
        <v>1</v>
      </c>
      <c r="E42" s="24">
        <v>2</v>
      </c>
      <c r="F42" s="23">
        <v>12938</v>
      </c>
      <c r="G42" s="22">
        <f t="shared" si="2"/>
        <v>25876</v>
      </c>
    </row>
    <row r="43" spans="2:9" s="5" customFormat="1" ht="15" customHeight="1" x14ac:dyDescent="0.25">
      <c r="B43" s="7"/>
      <c r="C43" s="26" t="s">
        <v>159</v>
      </c>
      <c r="D43" s="25">
        <v>1</v>
      </c>
      <c r="E43" s="24">
        <v>5.5</v>
      </c>
      <c r="F43" s="23">
        <v>12938</v>
      </c>
      <c r="G43" s="22">
        <f t="shared" si="2"/>
        <v>71159</v>
      </c>
    </row>
    <row r="44" spans="2:9" s="5" customFormat="1" ht="15" customHeight="1" x14ac:dyDescent="0.25">
      <c r="B44" s="7"/>
      <c r="C44" s="26" t="s">
        <v>158</v>
      </c>
      <c r="D44" s="25">
        <v>1</v>
      </c>
      <c r="E44" s="24">
        <v>4</v>
      </c>
      <c r="F44" s="23">
        <v>12938</v>
      </c>
      <c r="G44" s="22">
        <f t="shared" si="2"/>
        <v>51752</v>
      </c>
    </row>
    <row r="45" spans="2:9" s="5" customFormat="1" ht="15" customHeight="1" x14ac:dyDescent="0.25">
      <c r="B45" s="7"/>
      <c r="C45" s="26" t="s">
        <v>157</v>
      </c>
      <c r="D45" s="25">
        <v>1</v>
      </c>
      <c r="E45" s="24">
        <v>17.5</v>
      </c>
      <c r="F45" s="23">
        <v>12938</v>
      </c>
      <c r="G45" s="22">
        <f t="shared" si="2"/>
        <v>226415</v>
      </c>
    </row>
    <row r="46" spans="2:9" s="5" customFormat="1" ht="15" customHeight="1" x14ac:dyDescent="0.25">
      <c r="B46" s="7"/>
      <c r="C46" s="26" t="s">
        <v>156</v>
      </c>
      <c r="D46" s="25">
        <v>1</v>
      </c>
      <c r="E46" s="24">
        <v>4.5</v>
      </c>
      <c r="F46" s="23">
        <v>12938</v>
      </c>
      <c r="G46" s="22">
        <f t="shared" si="2"/>
        <v>58221</v>
      </c>
    </row>
    <row r="47" spans="2:9" s="5" customFormat="1" ht="15" customHeight="1" x14ac:dyDescent="0.25">
      <c r="B47" s="7"/>
      <c r="C47" s="26" t="s">
        <v>155</v>
      </c>
      <c r="D47" s="25">
        <v>1</v>
      </c>
      <c r="E47" s="24">
        <v>7</v>
      </c>
      <c r="F47" s="23">
        <v>12938</v>
      </c>
      <c r="G47" s="22">
        <f t="shared" si="2"/>
        <v>90566</v>
      </c>
    </row>
    <row r="48" spans="2:9" s="5" customFormat="1" ht="15" customHeight="1" x14ac:dyDescent="0.25">
      <c r="B48" s="7"/>
      <c r="C48" s="26" t="s">
        <v>154</v>
      </c>
      <c r="D48" s="25">
        <v>1</v>
      </c>
      <c r="E48" s="24">
        <v>18</v>
      </c>
      <c r="F48" s="23">
        <v>12938</v>
      </c>
      <c r="G48" s="22">
        <f t="shared" si="2"/>
        <v>232884</v>
      </c>
      <c r="I48" s="34"/>
    </row>
    <row r="49" spans="1:9" s="5" customFormat="1" ht="15" customHeight="1" x14ac:dyDescent="0.25">
      <c r="B49" s="7"/>
      <c r="C49" s="26" t="s">
        <v>153</v>
      </c>
      <c r="D49" s="25">
        <v>1</v>
      </c>
      <c r="E49" s="24">
        <v>18</v>
      </c>
      <c r="F49" s="23">
        <v>12938</v>
      </c>
      <c r="G49" s="22">
        <f t="shared" si="2"/>
        <v>232884</v>
      </c>
      <c r="I49" s="34"/>
    </row>
    <row r="50" spans="1:9" s="33" customFormat="1" ht="15" customHeight="1" x14ac:dyDescent="0.25">
      <c r="A50" s="5"/>
      <c r="B50" s="7"/>
      <c r="C50" s="26" t="s">
        <v>152</v>
      </c>
      <c r="D50" s="25">
        <v>1</v>
      </c>
      <c r="E50" s="24">
        <v>18</v>
      </c>
      <c r="F50" s="23">
        <v>12656.25</v>
      </c>
      <c r="G50" s="22">
        <f t="shared" si="2"/>
        <v>227812.5</v>
      </c>
    </row>
    <row r="51" spans="1:9" s="33" customFormat="1" ht="15" customHeight="1" thickBot="1" x14ac:dyDescent="0.3">
      <c r="A51" s="5"/>
      <c r="B51" s="7"/>
      <c r="C51" s="26" t="s">
        <v>151</v>
      </c>
      <c r="D51" s="25">
        <v>6</v>
      </c>
      <c r="E51" s="24">
        <v>81</v>
      </c>
      <c r="F51" s="23">
        <v>9376.875</v>
      </c>
      <c r="G51" s="22">
        <f t="shared" si="2"/>
        <v>759526.88</v>
      </c>
    </row>
    <row r="52" spans="1:9" s="5" customFormat="1" ht="15" customHeight="1" thickBot="1" x14ac:dyDescent="0.3">
      <c r="B52" s="7"/>
      <c r="C52" s="21" t="s">
        <v>150</v>
      </c>
      <c r="D52" s="20"/>
      <c r="E52" s="19"/>
      <c r="F52" s="19">
        <v>0</v>
      </c>
      <c r="G52" s="18"/>
    </row>
    <row r="53" spans="1:9" s="5" customFormat="1" ht="15" customHeight="1" thickBot="1" x14ac:dyDescent="0.3">
      <c r="B53" s="7"/>
      <c r="C53" s="26" t="s">
        <v>149</v>
      </c>
      <c r="D53" s="25">
        <v>1</v>
      </c>
      <c r="E53" s="24">
        <v>18</v>
      </c>
      <c r="F53" s="23">
        <v>6328.125</v>
      </c>
      <c r="G53" s="22">
        <f>+ROUND(E53*F53,2)</f>
        <v>113906.25</v>
      </c>
    </row>
    <row r="54" spans="1:9" s="5" customFormat="1" ht="15" customHeight="1" thickBot="1" x14ac:dyDescent="0.3">
      <c r="B54" s="7"/>
      <c r="C54" s="21" t="s">
        <v>148</v>
      </c>
      <c r="D54" s="20"/>
      <c r="E54" s="19"/>
      <c r="F54" s="19">
        <v>0</v>
      </c>
      <c r="G54" s="18"/>
    </row>
    <row r="55" spans="1:9" s="5" customFormat="1" ht="15" customHeight="1" x14ac:dyDescent="0.25">
      <c r="B55" s="7"/>
      <c r="C55" s="26" t="s">
        <v>147</v>
      </c>
      <c r="D55" s="25">
        <v>1</v>
      </c>
      <c r="E55" s="24">
        <v>19</v>
      </c>
      <c r="F55" s="23">
        <v>7312.5</v>
      </c>
      <c r="G55" s="22">
        <f t="shared" ref="G55:G63" si="3">+ROUND(E55*F55,2)</f>
        <v>138937.5</v>
      </c>
    </row>
    <row r="56" spans="1:9" s="5" customFormat="1" ht="15" customHeight="1" x14ac:dyDescent="0.25">
      <c r="B56" s="7"/>
      <c r="C56" s="26" t="s">
        <v>146</v>
      </c>
      <c r="D56" s="25">
        <v>1</v>
      </c>
      <c r="E56" s="24">
        <v>18</v>
      </c>
      <c r="F56" s="23">
        <v>7031.25</v>
      </c>
      <c r="G56" s="22">
        <f t="shared" si="3"/>
        <v>126562.5</v>
      </c>
    </row>
    <row r="57" spans="1:9" s="5" customFormat="1" ht="15" customHeight="1" x14ac:dyDescent="0.25">
      <c r="B57" s="7"/>
      <c r="C57" s="26" t="s">
        <v>145</v>
      </c>
      <c r="D57" s="25">
        <v>1</v>
      </c>
      <c r="E57" s="24">
        <v>18</v>
      </c>
      <c r="F57" s="23">
        <v>6750</v>
      </c>
      <c r="G57" s="22">
        <f t="shared" si="3"/>
        <v>121500</v>
      </c>
    </row>
    <row r="58" spans="1:9" s="5" customFormat="1" ht="15" customHeight="1" x14ac:dyDescent="0.25">
      <c r="B58" s="7"/>
      <c r="C58" s="26" t="s">
        <v>144</v>
      </c>
      <c r="D58" s="25">
        <v>1</v>
      </c>
      <c r="E58" s="24">
        <v>18</v>
      </c>
      <c r="F58" s="23">
        <v>4921.875</v>
      </c>
      <c r="G58" s="22">
        <f t="shared" si="3"/>
        <v>88593.75</v>
      </c>
    </row>
    <row r="59" spans="1:9" s="5" customFormat="1" ht="15" customHeight="1" x14ac:dyDescent="0.25">
      <c r="B59" s="7"/>
      <c r="C59" s="26" t="s">
        <v>143</v>
      </c>
      <c r="D59" s="25">
        <v>1</v>
      </c>
      <c r="E59" s="24">
        <v>18</v>
      </c>
      <c r="F59" s="23">
        <v>6328.125</v>
      </c>
      <c r="G59" s="22">
        <f t="shared" si="3"/>
        <v>113906.25</v>
      </c>
    </row>
    <row r="60" spans="1:9" s="5" customFormat="1" ht="15" customHeight="1" x14ac:dyDescent="0.25">
      <c r="B60" s="7"/>
      <c r="C60" s="26" t="s">
        <v>142</v>
      </c>
      <c r="D60" s="25">
        <v>1</v>
      </c>
      <c r="E60" s="24">
        <v>18</v>
      </c>
      <c r="F60" s="23">
        <v>3937.5</v>
      </c>
      <c r="G60" s="22">
        <f t="shared" si="3"/>
        <v>70875</v>
      </c>
    </row>
    <row r="61" spans="1:9" s="5" customFormat="1" ht="15" customHeight="1" x14ac:dyDescent="0.25">
      <c r="B61" s="7"/>
      <c r="C61" s="26" t="s">
        <v>141</v>
      </c>
      <c r="D61" s="25">
        <v>2</v>
      </c>
      <c r="E61" s="24">
        <v>35</v>
      </c>
      <c r="F61" s="23">
        <v>1687.5</v>
      </c>
      <c r="G61" s="22">
        <f t="shared" si="3"/>
        <v>59062.5</v>
      </c>
    </row>
    <row r="62" spans="1:9" s="5" customFormat="1" ht="15" customHeight="1" x14ac:dyDescent="0.25">
      <c r="B62" s="7"/>
      <c r="C62" s="26" t="s">
        <v>140</v>
      </c>
      <c r="D62" s="25">
        <v>1</v>
      </c>
      <c r="E62" s="24">
        <v>18</v>
      </c>
      <c r="F62" s="23">
        <v>7031.25</v>
      </c>
      <c r="G62" s="22">
        <f t="shared" si="3"/>
        <v>126562.5</v>
      </c>
    </row>
    <row r="63" spans="1:9" s="5" customFormat="1" ht="15" customHeight="1" thickBot="1" x14ac:dyDescent="0.3">
      <c r="B63" s="7"/>
      <c r="C63" s="26" t="s">
        <v>139</v>
      </c>
      <c r="D63" s="25">
        <v>1</v>
      </c>
      <c r="E63" s="24">
        <v>17</v>
      </c>
      <c r="F63" s="23">
        <v>4218.75</v>
      </c>
      <c r="G63" s="22">
        <f t="shared" si="3"/>
        <v>71718.75</v>
      </c>
    </row>
    <row r="64" spans="1:9" s="5" customFormat="1" ht="15" customHeight="1" thickBot="1" x14ac:dyDescent="0.3">
      <c r="B64" s="7"/>
      <c r="C64" s="21" t="s">
        <v>138</v>
      </c>
      <c r="D64" s="20"/>
      <c r="E64" s="19"/>
      <c r="F64" s="19">
        <v>0</v>
      </c>
      <c r="G64" s="18"/>
    </row>
    <row r="65" spans="2:7" s="5" customFormat="1" ht="13.8" x14ac:dyDescent="0.25">
      <c r="B65" s="7"/>
      <c r="C65" s="26" t="s">
        <v>137</v>
      </c>
      <c r="D65" s="25">
        <v>6</v>
      </c>
      <c r="E65" s="24">
        <v>81</v>
      </c>
      <c r="F65" s="23">
        <v>2812.5</v>
      </c>
      <c r="G65" s="22">
        <f t="shared" ref="G65:G70" si="4">+ROUND(E65*F65,2)</f>
        <v>227812.5</v>
      </c>
    </row>
    <row r="66" spans="2:7" s="5" customFormat="1" ht="13.8" x14ac:dyDescent="0.25">
      <c r="B66" s="7"/>
      <c r="C66" s="26" t="s">
        <v>136</v>
      </c>
      <c r="D66" s="25">
        <v>6</v>
      </c>
      <c r="E66" s="24">
        <v>81</v>
      </c>
      <c r="F66" s="23">
        <v>5625</v>
      </c>
      <c r="G66" s="22">
        <f t="shared" si="4"/>
        <v>455625</v>
      </c>
    </row>
    <row r="67" spans="2:7" s="5" customFormat="1" ht="13.8" x14ac:dyDescent="0.25">
      <c r="B67" s="7"/>
      <c r="C67" s="26" t="s">
        <v>135</v>
      </c>
      <c r="D67" s="25">
        <v>1</v>
      </c>
      <c r="E67" s="24">
        <v>18</v>
      </c>
      <c r="F67" s="23">
        <v>16650</v>
      </c>
      <c r="G67" s="22">
        <f t="shared" si="4"/>
        <v>299700</v>
      </c>
    </row>
    <row r="68" spans="2:7" s="5" customFormat="1" ht="13.8" x14ac:dyDescent="0.25">
      <c r="B68" s="7"/>
      <c r="C68" s="26" t="s">
        <v>134</v>
      </c>
      <c r="D68" s="25">
        <v>8</v>
      </c>
      <c r="E68" s="24">
        <v>133</v>
      </c>
      <c r="F68" s="23">
        <v>3656.25</v>
      </c>
      <c r="G68" s="22">
        <f t="shared" si="4"/>
        <v>486281.25</v>
      </c>
    </row>
    <row r="69" spans="2:7" s="5" customFormat="1" ht="15" customHeight="1" x14ac:dyDescent="0.25">
      <c r="B69" s="7"/>
      <c r="C69" s="26" t="s">
        <v>133</v>
      </c>
      <c r="D69" s="25">
        <v>2</v>
      </c>
      <c r="E69" s="24">
        <v>24</v>
      </c>
      <c r="F69" s="23">
        <v>6187.5</v>
      </c>
      <c r="G69" s="22">
        <f t="shared" si="4"/>
        <v>148500</v>
      </c>
    </row>
    <row r="70" spans="2:7" s="5" customFormat="1" ht="14.4" thickBot="1" x14ac:dyDescent="0.3">
      <c r="B70" s="7"/>
      <c r="C70" s="17" t="s">
        <v>132</v>
      </c>
      <c r="D70" s="105">
        <v>3</v>
      </c>
      <c r="E70" s="106">
        <v>54</v>
      </c>
      <c r="F70" s="14">
        <v>4218.75</v>
      </c>
      <c r="G70" s="13">
        <f t="shared" si="4"/>
        <v>227812.5</v>
      </c>
    </row>
    <row r="71" spans="2:7" s="5" customFormat="1" ht="14.4" thickBot="1" x14ac:dyDescent="0.3">
      <c r="B71" s="7"/>
      <c r="C71" s="21" t="s">
        <v>131</v>
      </c>
      <c r="D71" s="20"/>
      <c r="E71" s="19"/>
      <c r="F71" s="19"/>
      <c r="G71" s="18">
        <f>+SUM(G72:G80)</f>
        <v>230375</v>
      </c>
    </row>
    <row r="72" spans="2:7" s="5" customFormat="1" ht="13.8" x14ac:dyDescent="0.25">
      <c r="B72" s="7"/>
      <c r="C72" s="26" t="s">
        <v>130</v>
      </c>
      <c r="D72" s="25"/>
      <c r="E72" s="24"/>
      <c r="F72" s="23"/>
      <c r="G72" s="22"/>
    </row>
    <row r="73" spans="2:7" s="5" customFormat="1" ht="13.8" x14ac:dyDescent="0.25">
      <c r="B73" s="7"/>
      <c r="C73" s="26" t="s">
        <v>129</v>
      </c>
      <c r="D73" s="25"/>
      <c r="E73" s="24"/>
      <c r="F73" s="23"/>
      <c r="G73" s="22"/>
    </row>
    <row r="74" spans="2:7" s="5" customFormat="1" ht="13.8" x14ac:dyDescent="0.25">
      <c r="B74" s="7"/>
      <c r="C74" s="26" t="s">
        <v>128</v>
      </c>
      <c r="D74" s="25">
        <v>95</v>
      </c>
      <c r="E74" s="24">
        <v>285</v>
      </c>
      <c r="F74" s="23">
        <v>280</v>
      </c>
      <c r="G74" s="22">
        <f>+ROUND(E74*F74,2)</f>
        <v>79800</v>
      </c>
    </row>
    <row r="75" spans="2:7" s="5" customFormat="1" ht="13.8" x14ac:dyDescent="0.25">
      <c r="B75" s="7"/>
      <c r="C75" s="26" t="s">
        <v>127</v>
      </c>
      <c r="D75" s="25">
        <v>95</v>
      </c>
      <c r="E75" s="24">
        <v>95</v>
      </c>
      <c r="F75" s="23">
        <v>25</v>
      </c>
      <c r="G75" s="22">
        <f>+ROUND(E75*F75,2)</f>
        <v>2375</v>
      </c>
    </row>
    <row r="76" spans="2:7" s="5" customFormat="1" ht="13.8" x14ac:dyDescent="0.25">
      <c r="B76" s="7"/>
      <c r="C76" s="26" t="s">
        <v>126</v>
      </c>
      <c r="D76" s="25"/>
      <c r="E76" s="24"/>
      <c r="F76" s="23"/>
      <c r="G76" s="22"/>
    </row>
    <row r="77" spans="2:7" s="5" customFormat="1" ht="13.8" x14ac:dyDescent="0.25">
      <c r="B77" s="7"/>
      <c r="C77" s="26" t="s">
        <v>125</v>
      </c>
      <c r="D77" s="25"/>
      <c r="E77" s="24"/>
      <c r="F77" s="23"/>
      <c r="G77" s="22"/>
    </row>
    <row r="78" spans="2:7" s="5" customFormat="1" ht="13.8" x14ac:dyDescent="0.25">
      <c r="B78" s="7"/>
      <c r="C78" s="26" t="s">
        <v>124</v>
      </c>
      <c r="D78" s="25">
        <v>95</v>
      </c>
      <c r="E78" s="24">
        <v>95</v>
      </c>
      <c r="F78" s="23">
        <v>150</v>
      </c>
      <c r="G78" s="22">
        <f>+ROUND(E78*F78,2)</f>
        <v>14250</v>
      </c>
    </row>
    <row r="79" spans="2:7" s="5" customFormat="1" ht="13.8" x14ac:dyDescent="0.25">
      <c r="B79" s="7"/>
      <c r="C79" s="26" t="s">
        <v>123</v>
      </c>
      <c r="D79" s="25"/>
      <c r="E79" s="24"/>
      <c r="F79" s="23">
        <v>1300</v>
      </c>
      <c r="G79" s="22">
        <f>+ROUND(E79*F79,2)</f>
        <v>0</v>
      </c>
    </row>
    <row r="80" spans="2:7" s="5" customFormat="1" ht="14.4" thickBot="1" x14ac:dyDescent="0.3">
      <c r="B80" s="7"/>
      <c r="C80" s="26" t="s">
        <v>122</v>
      </c>
      <c r="D80" s="25">
        <v>95</v>
      </c>
      <c r="E80" s="24">
        <v>285</v>
      </c>
      <c r="F80" s="23">
        <v>470</v>
      </c>
      <c r="G80" s="22">
        <f>+ROUND(E80*F80,2)</f>
        <v>133950</v>
      </c>
    </row>
    <row r="81" spans="1:10" s="5" customFormat="1" ht="14.4" thickBot="1" x14ac:dyDescent="0.3">
      <c r="B81" s="7"/>
      <c r="C81" s="21" t="s">
        <v>121</v>
      </c>
      <c r="D81" s="20"/>
      <c r="E81" s="19"/>
      <c r="F81" s="19"/>
      <c r="G81" s="18">
        <f>+SUM(G82:G85)</f>
        <v>753030</v>
      </c>
    </row>
    <row r="82" spans="1:10" s="5" customFormat="1" ht="13.8" x14ac:dyDescent="0.25">
      <c r="B82" s="7"/>
      <c r="C82" s="26" t="s">
        <v>120</v>
      </c>
      <c r="D82" s="25">
        <v>51</v>
      </c>
      <c r="E82" s="24">
        <v>799.5</v>
      </c>
      <c r="F82" s="23">
        <v>240</v>
      </c>
      <c r="G82" s="22">
        <f>+ROUND(E82*F82,2)</f>
        <v>191880</v>
      </c>
    </row>
    <row r="83" spans="1:10" s="5" customFormat="1" ht="13.8" x14ac:dyDescent="0.25">
      <c r="B83" s="7"/>
      <c r="C83" s="26" t="s">
        <v>119</v>
      </c>
      <c r="D83" s="25">
        <v>144</v>
      </c>
      <c r="E83" s="24">
        <v>1941</v>
      </c>
      <c r="F83" s="23">
        <v>150</v>
      </c>
      <c r="G83" s="22">
        <f>+ROUND(E83*F83,2)</f>
        <v>291150</v>
      </c>
    </row>
    <row r="84" spans="1:10" s="5" customFormat="1" ht="13.8" x14ac:dyDescent="0.25">
      <c r="B84" s="7"/>
      <c r="C84" s="26" t="s">
        <v>118</v>
      </c>
      <c r="D84" s="25">
        <v>1</v>
      </c>
      <c r="E84" s="24">
        <v>18</v>
      </c>
      <c r="F84" s="23">
        <v>15000</v>
      </c>
      <c r="G84" s="22">
        <f>+ROUND(E84*F84,2)</f>
        <v>270000</v>
      </c>
    </row>
    <row r="85" spans="1:10" s="5" customFormat="1" ht="14.4" thickBot="1" x14ac:dyDescent="0.3">
      <c r="B85" s="7"/>
      <c r="C85" s="26" t="s">
        <v>117</v>
      </c>
      <c r="D85" s="25"/>
      <c r="E85" s="24"/>
      <c r="F85" s="23"/>
      <c r="G85" s="22"/>
    </row>
    <row r="86" spans="1:10" s="5" customFormat="1" ht="14.4" thickBot="1" x14ac:dyDescent="0.3">
      <c r="B86" s="7"/>
      <c r="C86" s="21" t="s">
        <v>116</v>
      </c>
      <c r="D86" s="20"/>
      <c r="E86" s="19"/>
      <c r="F86" s="19"/>
      <c r="G86" s="18">
        <f>+SUM(G87:G91)</f>
        <v>6169808</v>
      </c>
    </row>
    <row r="87" spans="1:10" s="5" customFormat="1" ht="13.8" x14ac:dyDescent="0.25">
      <c r="B87" s="7"/>
      <c r="C87" s="26" t="s">
        <v>115</v>
      </c>
      <c r="D87" s="25">
        <v>144</v>
      </c>
      <c r="E87" s="24">
        <v>1941</v>
      </c>
      <c r="F87" s="23">
        <v>1628</v>
      </c>
      <c r="G87" s="22">
        <f>+ROUND(E87*F87,2)</f>
        <v>3159948</v>
      </c>
    </row>
    <row r="88" spans="1:10" s="5" customFormat="1" ht="13.8" x14ac:dyDescent="0.25">
      <c r="B88" s="7"/>
      <c r="C88" s="26" t="s">
        <v>114</v>
      </c>
      <c r="D88" s="25">
        <v>36</v>
      </c>
      <c r="E88" s="24">
        <v>492</v>
      </c>
      <c r="F88" s="23">
        <v>896</v>
      </c>
      <c r="G88" s="22">
        <f>+ROUND(E88*F88,2)</f>
        <v>440832</v>
      </c>
    </row>
    <row r="89" spans="1:10" s="5" customFormat="1" ht="13.8" x14ac:dyDescent="0.25">
      <c r="B89" s="7"/>
      <c r="C89" s="26" t="s">
        <v>113</v>
      </c>
      <c r="D89" s="25">
        <v>42</v>
      </c>
      <c r="E89" s="24">
        <v>600</v>
      </c>
      <c r="F89" s="23">
        <v>896</v>
      </c>
      <c r="G89" s="22">
        <f>+ROUND(E89*F89,2)</f>
        <v>537600</v>
      </c>
      <c r="I89" s="32"/>
      <c r="J89" s="32"/>
    </row>
    <row r="90" spans="1:10" s="32" customFormat="1" ht="13.8" x14ac:dyDescent="0.25">
      <c r="A90" s="5"/>
      <c r="B90" s="7"/>
      <c r="C90" s="26" t="s">
        <v>112</v>
      </c>
      <c r="D90" s="25">
        <v>56</v>
      </c>
      <c r="E90" s="24">
        <v>875.5</v>
      </c>
      <c r="F90" s="23">
        <v>1848</v>
      </c>
      <c r="G90" s="22">
        <f>+ROUND(E90*F90,2)</f>
        <v>1617924</v>
      </c>
    </row>
    <row r="91" spans="1:10" s="32" customFormat="1" ht="14.4" thickBot="1" x14ac:dyDescent="0.3">
      <c r="A91" s="5"/>
      <c r="B91" s="7"/>
      <c r="C91" s="26" t="s">
        <v>111</v>
      </c>
      <c r="D91" s="25">
        <v>30</v>
      </c>
      <c r="E91" s="24">
        <v>461.5</v>
      </c>
      <c r="F91" s="23">
        <v>896</v>
      </c>
      <c r="G91" s="22">
        <f>+ROUND(E91*F91,2)</f>
        <v>413504</v>
      </c>
      <c r="I91" s="5"/>
      <c r="J91" s="5"/>
    </row>
    <row r="92" spans="1:10" s="5" customFormat="1" ht="14.4" thickBot="1" x14ac:dyDescent="0.3">
      <c r="B92" s="7"/>
      <c r="C92" s="21" t="s">
        <v>110</v>
      </c>
      <c r="D92" s="20"/>
      <c r="E92" s="19"/>
      <c r="F92" s="19"/>
      <c r="G92" s="18">
        <f>+SUM(G93:G102)</f>
        <v>885743.75</v>
      </c>
    </row>
    <row r="93" spans="1:10" s="5" customFormat="1" ht="13.8" x14ac:dyDescent="0.25">
      <c r="B93" s="7"/>
      <c r="C93" s="26" t="s">
        <v>109</v>
      </c>
      <c r="D93" s="25">
        <v>47</v>
      </c>
      <c r="E93" s="24">
        <v>734.5</v>
      </c>
      <c r="F93" s="23">
        <v>50</v>
      </c>
      <c r="G93" s="22">
        <f t="shared" ref="G93:G102" si="5">+ROUND(E93*F93,2)</f>
        <v>36725</v>
      </c>
    </row>
    <row r="94" spans="1:10" s="5" customFormat="1" ht="13.8" x14ac:dyDescent="0.25">
      <c r="B94" s="7"/>
      <c r="C94" s="26" t="s">
        <v>108</v>
      </c>
      <c r="D94" s="25">
        <v>46</v>
      </c>
      <c r="E94" s="24">
        <v>716.5</v>
      </c>
      <c r="F94" s="23">
        <v>263</v>
      </c>
      <c r="G94" s="22">
        <f t="shared" si="5"/>
        <v>188439.5</v>
      </c>
    </row>
    <row r="95" spans="1:10" s="5" customFormat="1" ht="13.8" x14ac:dyDescent="0.25">
      <c r="B95" s="7"/>
      <c r="C95" s="26" t="s">
        <v>107</v>
      </c>
      <c r="D95" s="25">
        <v>1</v>
      </c>
      <c r="E95" s="24">
        <v>19</v>
      </c>
      <c r="F95" s="23">
        <v>937.5</v>
      </c>
      <c r="G95" s="22">
        <f t="shared" si="5"/>
        <v>17812.5</v>
      </c>
    </row>
    <row r="96" spans="1:10" s="5" customFormat="1" ht="13.8" x14ac:dyDescent="0.25">
      <c r="B96" s="7"/>
      <c r="C96" s="26" t="s">
        <v>106</v>
      </c>
      <c r="D96" s="25">
        <v>86</v>
      </c>
      <c r="E96" s="24">
        <v>1337</v>
      </c>
      <c r="F96" s="23">
        <v>34.5</v>
      </c>
      <c r="G96" s="22">
        <f t="shared" si="5"/>
        <v>46126.5</v>
      </c>
    </row>
    <row r="97" spans="1:7" s="5" customFormat="1" ht="13.8" x14ac:dyDescent="0.25">
      <c r="B97" s="7"/>
      <c r="C97" s="26" t="s">
        <v>105</v>
      </c>
      <c r="D97" s="25">
        <v>222</v>
      </c>
      <c r="E97" s="24">
        <v>3022</v>
      </c>
      <c r="F97" s="23">
        <v>34.5</v>
      </c>
      <c r="G97" s="22">
        <f t="shared" si="5"/>
        <v>104259</v>
      </c>
    </row>
    <row r="98" spans="1:7" s="5" customFormat="1" ht="13.8" x14ac:dyDescent="0.25">
      <c r="B98" s="7"/>
      <c r="C98" s="26" t="s">
        <v>104</v>
      </c>
      <c r="D98" s="25">
        <v>1</v>
      </c>
      <c r="E98" s="24">
        <v>19</v>
      </c>
      <c r="F98" s="23">
        <v>750</v>
      </c>
      <c r="G98" s="22">
        <f t="shared" si="5"/>
        <v>14250</v>
      </c>
    </row>
    <row r="99" spans="1:7" s="5" customFormat="1" ht="13.8" x14ac:dyDescent="0.25">
      <c r="B99" s="7"/>
      <c r="C99" s="26" t="s">
        <v>103</v>
      </c>
      <c r="D99" s="25">
        <v>1</v>
      </c>
      <c r="E99" s="24">
        <v>19</v>
      </c>
      <c r="F99" s="23">
        <v>4000</v>
      </c>
      <c r="G99" s="22">
        <f t="shared" si="5"/>
        <v>76000</v>
      </c>
    </row>
    <row r="100" spans="1:7" s="32" customFormat="1" ht="13.8" x14ac:dyDescent="0.25">
      <c r="A100" s="5"/>
      <c r="B100" s="7"/>
      <c r="C100" s="26" t="s">
        <v>102</v>
      </c>
      <c r="D100" s="25">
        <v>54</v>
      </c>
      <c r="E100" s="24">
        <v>936</v>
      </c>
      <c r="F100" s="23">
        <v>350</v>
      </c>
      <c r="G100" s="22">
        <f t="shared" si="5"/>
        <v>327600</v>
      </c>
    </row>
    <row r="101" spans="1:7" s="5" customFormat="1" ht="13.8" x14ac:dyDescent="0.25">
      <c r="B101" s="7"/>
      <c r="C101" s="26" t="s">
        <v>101</v>
      </c>
      <c r="D101" s="25">
        <v>8</v>
      </c>
      <c r="E101" s="24">
        <v>132.5</v>
      </c>
      <c r="F101" s="23">
        <v>562.5</v>
      </c>
      <c r="G101" s="22">
        <f t="shared" si="5"/>
        <v>74531.25</v>
      </c>
    </row>
    <row r="102" spans="1:7" s="5" customFormat="1" ht="14.4" thickBot="1" x14ac:dyDescent="0.3">
      <c r="B102" s="7"/>
      <c r="C102" s="26" t="s">
        <v>100</v>
      </c>
      <c r="D102" s="25">
        <v>0</v>
      </c>
      <c r="E102" s="24">
        <v>0</v>
      </c>
      <c r="F102" s="23"/>
      <c r="G102" s="22">
        <f t="shared" si="5"/>
        <v>0</v>
      </c>
    </row>
    <row r="103" spans="1:7" s="5" customFormat="1" ht="14.4" thickBot="1" x14ac:dyDescent="0.3">
      <c r="B103" s="7"/>
      <c r="C103" s="21" t="s">
        <v>99</v>
      </c>
      <c r="D103" s="20"/>
      <c r="E103" s="19"/>
      <c r="F103" s="19"/>
      <c r="G103" s="18">
        <f>+SUM(G104:G107)</f>
        <v>2431368.56</v>
      </c>
    </row>
    <row r="104" spans="1:7" s="5" customFormat="1" ht="13.8" x14ac:dyDescent="0.25">
      <c r="B104" s="7"/>
      <c r="C104" s="26" t="s">
        <v>98</v>
      </c>
      <c r="D104" s="25">
        <v>8</v>
      </c>
      <c r="E104" s="24">
        <v>132.5</v>
      </c>
      <c r="F104" s="23">
        <v>5625</v>
      </c>
      <c r="G104" s="22">
        <f>+ROUND(E104*F104,2)</f>
        <v>745312.5</v>
      </c>
    </row>
    <row r="105" spans="1:7" s="5" customFormat="1" ht="13.8" x14ac:dyDescent="0.25">
      <c r="B105" s="7"/>
      <c r="C105" s="26" t="s">
        <v>97</v>
      </c>
      <c r="D105" s="25">
        <v>1</v>
      </c>
      <c r="E105" s="24">
        <v>18</v>
      </c>
      <c r="F105" s="23">
        <v>21105</v>
      </c>
      <c r="G105" s="22">
        <f>+ROUND(E105*F105,2)</f>
        <v>379890</v>
      </c>
    </row>
    <row r="106" spans="1:7" s="5" customFormat="1" ht="13.8" x14ac:dyDescent="0.25">
      <c r="B106" s="7"/>
      <c r="C106" s="26" t="s">
        <v>96</v>
      </c>
      <c r="D106" s="25">
        <v>1</v>
      </c>
      <c r="E106" s="24">
        <v>12</v>
      </c>
      <c r="F106" s="23">
        <v>19300</v>
      </c>
      <c r="G106" s="22">
        <f>+ROUND(E106*F106,2)</f>
        <v>231600</v>
      </c>
    </row>
    <row r="107" spans="1:7" s="5" customFormat="1" ht="14.4" thickBot="1" x14ac:dyDescent="0.3">
      <c r="B107" s="7"/>
      <c r="C107" s="17" t="s">
        <v>95</v>
      </c>
      <c r="D107" s="16">
        <v>3393.8666666666668</v>
      </c>
      <c r="E107" s="15">
        <v>61089.600000000028</v>
      </c>
      <c r="F107" s="14">
        <v>17.59</v>
      </c>
      <c r="G107" s="13">
        <f>+ROUND(E107*F107,2)</f>
        <v>1074566.06</v>
      </c>
    </row>
    <row r="108" spans="1:7" s="5" customFormat="1" ht="14.4" thickBot="1" x14ac:dyDescent="0.3">
      <c r="B108" s="7"/>
      <c r="C108" s="21" t="s">
        <v>94</v>
      </c>
      <c r="D108" s="20"/>
      <c r="E108" s="19"/>
      <c r="F108" s="19"/>
      <c r="G108" s="18">
        <f>+SUM(G109:G111)</f>
        <v>423087.5</v>
      </c>
    </row>
    <row r="109" spans="1:7" s="5" customFormat="1" ht="13.8" x14ac:dyDescent="0.25">
      <c r="B109" s="7"/>
      <c r="C109" s="26" t="s">
        <v>93</v>
      </c>
      <c r="D109" s="25">
        <v>16</v>
      </c>
      <c r="E109" s="24">
        <v>222.08333333333331</v>
      </c>
      <c r="F109" s="23">
        <v>1300</v>
      </c>
      <c r="G109" s="22">
        <f>+ROUND(E109*F109,2)</f>
        <v>288708.33</v>
      </c>
    </row>
    <row r="110" spans="1:7" s="5" customFormat="1" ht="13.8" x14ac:dyDescent="0.25">
      <c r="B110" s="7"/>
      <c r="C110" s="26" t="s">
        <v>92</v>
      </c>
      <c r="D110" s="25">
        <v>16</v>
      </c>
      <c r="E110" s="24">
        <v>222.08333333333331</v>
      </c>
      <c r="F110" s="23">
        <v>470</v>
      </c>
      <c r="G110" s="22">
        <f>+ROUND(E110*F110,2)</f>
        <v>104379.17</v>
      </c>
    </row>
    <row r="111" spans="1:7" s="5" customFormat="1" ht="15" customHeight="1" thickBot="1" x14ac:dyDescent="0.3">
      <c r="B111" s="7"/>
      <c r="C111" s="26" t="s">
        <v>91</v>
      </c>
      <c r="D111" s="25">
        <v>3</v>
      </c>
      <c r="E111" s="24">
        <v>3</v>
      </c>
      <c r="F111" s="23">
        <v>10000</v>
      </c>
      <c r="G111" s="22">
        <f>+ROUND(E111*F111,2)</f>
        <v>30000</v>
      </c>
    </row>
    <row r="112" spans="1:7" s="5" customFormat="1" ht="14.4" thickBot="1" x14ac:dyDescent="0.3">
      <c r="B112" s="7"/>
      <c r="C112" s="21" t="s">
        <v>90</v>
      </c>
      <c r="D112" s="20"/>
      <c r="E112" s="19"/>
      <c r="F112" s="19"/>
      <c r="G112" s="18">
        <f>+SUM(G113:G114)</f>
        <v>813840</v>
      </c>
    </row>
    <row r="113" spans="1:102" s="5" customFormat="1" ht="13.8" x14ac:dyDescent="0.25">
      <c r="B113" s="7"/>
      <c r="C113" s="26" t="s">
        <v>89</v>
      </c>
      <c r="D113" s="25">
        <v>56</v>
      </c>
      <c r="E113" s="24">
        <v>56</v>
      </c>
      <c r="F113" s="23">
        <v>6000</v>
      </c>
      <c r="G113" s="22">
        <f>+ROUND(E113*F113,2)</f>
        <v>336000</v>
      </c>
    </row>
    <row r="114" spans="1:102" s="5" customFormat="1" ht="14.4" thickBot="1" x14ac:dyDescent="0.3">
      <c r="B114" s="7"/>
      <c r="C114" s="31" t="s">
        <v>88</v>
      </c>
      <c r="D114" s="30">
        <v>56</v>
      </c>
      <c r="E114" s="29">
        <v>724</v>
      </c>
      <c r="F114" s="29">
        <v>660</v>
      </c>
      <c r="G114" s="28">
        <f>+ROUND(E114*F114,2)</f>
        <v>477840</v>
      </c>
    </row>
    <row r="115" spans="1:102" s="5" customFormat="1" ht="14.4" thickBot="1" x14ac:dyDescent="0.3">
      <c r="B115" s="7"/>
      <c r="C115" s="21" t="s">
        <v>87</v>
      </c>
      <c r="D115" s="20"/>
      <c r="E115" s="19"/>
      <c r="F115" s="19"/>
      <c r="G115" s="18">
        <f>+SUM(G116:G120)</f>
        <v>598500</v>
      </c>
    </row>
    <row r="116" spans="1:102" s="27" customFormat="1" ht="13.8" x14ac:dyDescent="0.25">
      <c r="A116" s="5"/>
      <c r="B116" s="7"/>
      <c r="C116" s="26" t="s">
        <v>86</v>
      </c>
      <c r="D116" s="25">
        <v>1</v>
      </c>
      <c r="E116" s="24">
        <v>18</v>
      </c>
      <c r="F116" s="23">
        <v>1875</v>
      </c>
      <c r="G116" s="22">
        <f>+ROUND(E116*F116,2)</f>
        <v>33750</v>
      </c>
    </row>
    <row r="117" spans="1:102" ht="13.8" x14ac:dyDescent="0.25">
      <c r="A117" s="5"/>
      <c r="B117" s="7"/>
      <c r="C117" s="26" t="s">
        <v>85</v>
      </c>
      <c r="D117" s="25">
        <v>1</v>
      </c>
      <c r="E117" s="24">
        <v>18</v>
      </c>
      <c r="F117" s="23">
        <v>25000</v>
      </c>
      <c r="G117" s="22">
        <f>+ROUND(E117*F117,2)</f>
        <v>450000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</row>
    <row r="118" spans="1:102" ht="13.8" x14ac:dyDescent="0.25">
      <c r="A118" s="5"/>
      <c r="B118" s="7"/>
      <c r="C118" s="26" t="s">
        <v>84</v>
      </c>
      <c r="D118" s="25">
        <v>1</v>
      </c>
      <c r="E118" s="24">
        <v>18</v>
      </c>
      <c r="F118" s="23">
        <v>1000</v>
      </c>
      <c r="G118" s="22">
        <f>+ROUND(E118*F118,2)</f>
        <v>18000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</row>
    <row r="119" spans="1:102" ht="13.8" x14ac:dyDescent="0.25">
      <c r="A119" s="5"/>
      <c r="B119" s="7"/>
      <c r="C119" s="26" t="s">
        <v>83</v>
      </c>
      <c r="D119" s="25">
        <v>1</v>
      </c>
      <c r="E119" s="24">
        <v>18</v>
      </c>
      <c r="F119" s="23">
        <v>1875</v>
      </c>
      <c r="G119" s="22">
        <f>+ROUND(E119*F119,2)</f>
        <v>33750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</row>
    <row r="120" spans="1:102" ht="14.4" thickBot="1" x14ac:dyDescent="0.3">
      <c r="A120" s="5"/>
      <c r="B120" s="7"/>
      <c r="C120" s="17" t="s">
        <v>82</v>
      </c>
      <c r="D120" s="16">
        <v>1</v>
      </c>
      <c r="E120" s="15">
        <v>18</v>
      </c>
      <c r="F120" s="14">
        <v>3500</v>
      </c>
      <c r="G120" s="13">
        <f>+ROUND(E120*F120,2)</f>
        <v>63000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</row>
    <row r="121" spans="1:102" s="5" customFormat="1" ht="14.4" thickBot="1" x14ac:dyDescent="0.3">
      <c r="B121" s="7"/>
      <c r="C121" s="21" t="s">
        <v>81</v>
      </c>
      <c r="D121" s="20"/>
      <c r="E121" s="19"/>
      <c r="F121" s="19"/>
      <c r="G121" s="18">
        <f>+G122</f>
        <v>101834</v>
      </c>
    </row>
    <row r="122" spans="1:102" s="5" customFormat="1" ht="14.4" thickBot="1" x14ac:dyDescent="0.3">
      <c r="B122" s="7"/>
      <c r="C122" s="17" t="s">
        <v>80</v>
      </c>
      <c r="D122" s="16">
        <v>1</v>
      </c>
      <c r="E122" s="15">
        <v>1</v>
      </c>
      <c r="F122" s="14">
        <f>+'3.COVID'!E24</f>
        <v>101834</v>
      </c>
      <c r="G122" s="13">
        <f>+ROUND(E122*F122,2)</f>
        <v>101834</v>
      </c>
    </row>
    <row r="123" spans="1:102" ht="13.8" x14ac:dyDescent="0.25">
      <c r="A123" s="5"/>
      <c r="B123" s="7"/>
      <c r="C123" s="5"/>
      <c r="D123" s="7"/>
      <c r="E123" s="8"/>
      <c r="F123" s="8"/>
      <c r="G123" s="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</row>
    <row r="124" spans="1:102" ht="13.8" x14ac:dyDescent="0.25">
      <c r="A124" s="5"/>
      <c r="B124" s="7"/>
      <c r="C124" s="12"/>
      <c r="D124" s="11"/>
      <c r="E124" s="10"/>
      <c r="F124" s="8"/>
      <c r="G124" s="8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</row>
    <row r="125" spans="1:102" ht="14.4" thickBot="1" x14ac:dyDescent="0.3">
      <c r="A125" s="5"/>
      <c r="B125" s="7"/>
      <c r="C125" s="94" t="s">
        <v>79</v>
      </c>
      <c r="D125" s="95" t="s">
        <v>557</v>
      </c>
      <c r="E125" s="95" t="s">
        <v>555</v>
      </c>
      <c r="F125" s="8" t="s">
        <v>556</v>
      </c>
      <c r="G125" s="9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</row>
    <row r="126" spans="1:102" ht="21" thickBot="1" x14ac:dyDescent="0.3">
      <c r="A126" s="5"/>
      <c r="B126" s="7"/>
      <c r="C126" s="102" t="s">
        <v>78</v>
      </c>
      <c r="D126" s="103" t="s">
        <v>77</v>
      </c>
      <c r="E126" s="103" t="s">
        <v>77</v>
      </c>
      <c r="F126" s="167" t="s">
        <v>77</v>
      </c>
      <c r="G126" s="9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</row>
    <row r="127" spans="1:102" ht="13.8" x14ac:dyDescent="0.25">
      <c r="A127" s="5"/>
      <c r="B127" s="7"/>
      <c r="C127" s="100" t="s">
        <v>76</v>
      </c>
      <c r="D127" s="101">
        <f>+G10</f>
        <v>10236471.879999999</v>
      </c>
      <c r="E127" s="101">
        <v>9609575.629999999</v>
      </c>
      <c r="F127" s="168">
        <f>+E127-D127</f>
        <v>-626896.25</v>
      </c>
      <c r="G127" s="8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</row>
    <row r="128" spans="1:102" ht="13.8" x14ac:dyDescent="0.25">
      <c r="A128" s="5"/>
      <c r="B128" s="7"/>
      <c r="C128" s="96" t="s">
        <v>75</v>
      </c>
      <c r="D128" s="97">
        <f>+G71</f>
        <v>230375</v>
      </c>
      <c r="E128" s="97">
        <v>259475</v>
      </c>
      <c r="F128" s="169">
        <f t="shared" ref="F128:F136" si="6">+E128-D128</f>
        <v>29100</v>
      </c>
      <c r="G128" s="8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</row>
    <row r="129" spans="1:102" ht="13.8" x14ac:dyDescent="0.25">
      <c r="A129" s="5"/>
      <c r="B129" s="7"/>
      <c r="C129" s="96" t="s">
        <v>74</v>
      </c>
      <c r="D129" s="97">
        <f>+G81</f>
        <v>753030</v>
      </c>
      <c r="E129" s="97">
        <v>654420</v>
      </c>
      <c r="F129" s="169">
        <f t="shared" si="6"/>
        <v>-98610</v>
      </c>
      <c r="G129" s="8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</row>
    <row r="130" spans="1:102" ht="13.8" x14ac:dyDescent="0.25">
      <c r="A130" s="5"/>
      <c r="B130" s="7"/>
      <c r="C130" s="96" t="s">
        <v>73</v>
      </c>
      <c r="D130" s="97">
        <f>+G86</f>
        <v>6169808</v>
      </c>
      <c r="E130" s="97">
        <v>4837380</v>
      </c>
      <c r="F130" s="169">
        <f t="shared" si="6"/>
        <v>-1332428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</row>
    <row r="131" spans="1:102" ht="13.8" x14ac:dyDescent="0.25">
      <c r="A131" s="5"/>
      <c r="B131" s="7"/>
      <c r="C131" s="96" t="s">
        <v>72</v>
      </c>
      <c r="D131" s="97">
        <f>+G92</f>
        <v>885743.75</v>
      </c>
      <c r="E131" s="97">
        <v>822452</v>
      </c>
      <c r="F131" s="169">
        <f t="shared" si="6"/>
        <v>-63291.75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</row>
    <row r="132" spans="1:102" ht="13.8" x14ac:dyDescent="0.25">
      <c r="A132" s="5"/>
      <c r="B132" s="7"/>
      <c r="C132" s="96" t="s">
        <v>71</v>
      </c>
      <c r="D132" s="97">
        <f>+G103</f>
        <v>2431368.56</v>
      </c>
      <c r="E132" s="97">
        <v>2358104.39</v>
      </c>
      <c r="F132" s="169">
        <f t="shared" si="6"/>
        <v>-73264.169999999925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</row>
    <row r="133" spans="1:102" ht="13.8" x14ac:dyDescent="0.25">
      <c r="A133" s="5"/>
      <c r="B133" s="7"/>
      <c r="C133" s="96" t="s">
        <v>70</v>
      </c>
      <c r="D133" s="97">
        <f>+G108</f>
        <v>423087.5</v>
      </c>
      <c r="E133" s="97">
        <v>320427.5</v>
      </c>
      <c r="F133" s="169">
        <f t="shared" si="6"/>
        <v>-102660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</row>
    <row r="134" spans="1:102" ht="13.8" x14ac:dyDescent="0.25">
      <c r="A134" s="5"/>
      <c r="B134" s="7"/>
      <c r="C134" s="96" t="s">
        <v>69</v>
      </c>
      <c r="D134" s="97">
        <f>+G112</f>
        <v>813840</v>
      </c>
      <c r="E134" s="97">
        <v>537750</v>
      </c>
      <c r="F134" s="169">
        <f t="shared" si="6"/>
        <v>-276090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</row>
    <row r="135" spans="1:102" ht="13.8" x14ac:dyDescent="0.25">
      <c r="A135" s="5"/>
      <c r="B135" s="7"/>
      <c r="C135" s="96" t="s">
        <v>68</v>
      </c>
      <c r="D135" s="97">
        <f>+G115</f>
        <v>598500</v>
      </c>
      <c r="E135" s="97">
        <v>598500</v>
      </c>
      <c r="F135" s="169">
        <f t="shared" si="6"/>
        <v>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</row>
    <row r="136" spans="1:102" ht="14.4" thickBot="1" x14ac:dyDescent="0.3">
      <c r="A136" s="5"/>
      <c r="B136" s="7"/>
      <c r="C136" s="98" t="s">
        <v>67</v>
      </c>
      <c r="D136" s="99">
        <f>+F122</f>
        <v>101834</v>
      </c>
      <c r="E136" s="99">
        <v>74649.2</v>
      </c>
      <c r="F136" s="170">
        <f t="shared" si="6"/>
        <v>-27184.800000000003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</row>
    <row r="137" spans="1:102" ht="21" customHeight="1" thickBot="1" x14ac:dyDescent="0.3">
      <c r="A137" s="5"/>
      <c r="B137" s="7"/>
      <c r="C137" s="5"/>
      <c r="D137" s="104">
        <f>+SUM(D127:D136)</f>
        <v>22644058.689999998</v>
      </c>
      <c r="E137" s="104">
        <f>+SUM(E127:E136)</f>
        <v>20072733.719999999</v>
      </c>
      <c r="F137" s="104">
        <f>+SUM(F127:F136)</f>
        <v>-2571324.9699999997</v>
      </c>
      <c r="G137" s="6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</row>
  </sheetData>
  <mergeCells count="7">
    <mergeCell ref="B2:G2"/>
    <mergeCell ref="B3:G3"/>
    <mergeCell ref="F7:F9"/>
    <mergeCell ref="C7:C9"/>
    <mergeCell ref="G7:G9"/>
    <mergeCell ref="D7:D9"/>
    <mergeCell ref="E7:E9"/>
  </mergeCells>
  <conditionalFormatting sqref="F127:F136">
    <cfRule type="cellIs" dxfId="0" priority="1" operator="greaterThan">
      <formula>0</formula>
    </cfRule>
  </conditionalFormatting>
  <printOptions horizontalCentered="1"/>
  <pageMargins left="0.43307086614173229" right="0.43307086614173229" top="0.55118110236220474" bottom="0.94488188976377963" header="0" footer="0"/>
  <pageSetup paperSize="9" scale="74" fitToHeight="2" orientation="portrait" r:id="rId1"/>
  <rowBreaks count="2" manualBreakCount="2">
    <brk id="53" max="16383" man="1"/>
    <brk id="9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297D3-B088-46F6-8FD9-D71A95797493}">
  <sheetPr>
    <tabColor rgb="FF00B050"/>
    <pageSetUpPr fitToPage="1"/>
  </sheetPr>
  <dimension ref="A1:G26"/>
  <sheetViews>
    <sheetView workbookViewId="0">
      <selection activeCell="B18" sqref="B18"/>
    </sheetView>
  </sheetViews>
  <sheetFormatPr baseColWidth="10" defaultColWidth="10.6640625" defaultRowHeight="13.2" x14ac:dyDescent="0.25"/>
  <cols>
    <col min="1" max="1" width="5.33203125" style="49" customWidth="1"/>
    <col min="2" max="2" width="59" style="49" customWidth="1"/>
    <col min="3" max="3" width="17.44140625" style="49" customWidth="1"/>
    <col min="4" max="4" width="12.109375" style="49" customWidth="1"/>
    <col min="5" max="5" width="14.44140625" style="49" customWidth="1"/>
    <col min="6" max="6" width="28.44140625" style="49" bestFit="1" customWidth="1"/>
    <col min="7" max="16384" width="10.6640625" style="49"/>
  </cols>
  <sheetData>
    <row r="1" spans="1:7" customFormat="1" x14ac:dyDescent="0.25">
      <c r="B1" s="178" t="s">
        <v>529</v>
      </c>
      <c r="C1" s="178"/>
      <c r="D1" s="178"/>
      <c r="E1" s="178"/>
      <c r="F1" s="178"/>
      <c r="G1" s="107"/>
    </row>
    <row r="2" spans="1:7" customFormat="1" x14ac:dyDescent="0.25">
      <c r="B2" s="178" t="s">
        <v>530</v>
      </c>
      <c r="C2" s="178"/>
      <c r="D2" s="178"/>
      <c r="E2" s="178"/>
      <c r="F2" s="178"/>
      <c r="G2" s="107"/>
    </row>
    <row r="3" spans="1:7" customFormat="1" x14ac:dyDescent="0.25">
      <c r="B3" s="2"/>
      <c r="C3" s="4"/>
      <c r="D3" s="2"/>
      <c r="F3" s="1"/>
      <c r="G3" s="1"/>
    </row>
    <row r="4" spans="1:7" ht="13.8" thickBot="1" x14ac:dyDescent="0.3">
      <c r="B4" s="84"/>
    </row>
    <row r="5" spans="1:7" ht="13.2" customHeight="1" x14ac:dyDescent="0.25">
      <c r="B5" s="188" t="s">
        <v>65</v>
      </c>
      <c r="C5" s="191" t="s">
        <v>195</v>
      </c>
      <c r="D5" s="191" t="s">
        <v>503</v>
      </c>
      <c r="E5" s="194" t="s">
        <v>502</v>
      </c>
      <c r="F5" s="197" t="s">
        <v>501</v>
      </c>
    </row>
    <row r="6" spans="1:7" ht="13.5" customHeight="1" x14ac:dyDescent="0.25">
      <c r="B6" s="189"/>
      <c r="C6" s="192"/>
      <c r="D6" s="192"/>
      <c r="E6" s="195"/>
      <c r="F6" s="198"/>
    </row>
    <row r="7" spans="1:7" ht="18" customHeight="1" thickBot="1" x14ac:dyDescent="0.3">
      <c r="B7" s="190"/>
      <c r="C7" s="193"/>
      <c r="D7" s="193"/>
      <c r="E7" s="196"/>
      <c r="F7" s="199"/>
    </row>
    <row r="8" spans="1:7" ht="13.8" x14ac:dyDescent="0.25">
      <c r="B8" s="83" t="s">
        <v>500</v>
      </c>
      <c r="C8" s="82"/>
      <c r="D8" s="82"/>
      <c r="E8" s="81"/>
      <c r="F8" s="80"/>
    </row>
    <row r="9" spans="1:7" ht="13.8" x14ac:dyDescent="0.25">
      <c r="B9" s="71" t="s">
        <v>499</v>
      </c>
      <c r="C9" s="79"/>
      <c r="D9" s="78"/>
      <c r="E9" s="77"/>
      <c r="F9" s="67"/>
    </row>
    <row r="10" spans="1:7" ht="13.8" x14ac:dyDescent="0.25">
      <c r="B10" s="66" t="s">
        <v>498</v>
      </c>
      <c r="C10" s="76"/>
      <c r="D10" s="75"/>
      <c r="E10" s="74"/>
      <c r="F10" s="62"/>
    </row>
    <row r="11" spans="1:7" ht="13.8" x14ac:dyDescent="0.25">
      <c r="B11" s="73" t="s">
        <v>495</v>
      </c>
      <c r="C11" s="65">
        <v>1434</v>
      </c>
      <c r="D11" s="64">
        <v>8.3999999999999986</v>
      </c>
      <c r="E11" s="63">
        <f>+ROUND(D11*C11,2)</f>
        <v>12045.6</v>
      </c>
      <c r="F11" s="62" t="s">
        <v>497</v>
      </c>
    </row>
    <row r="12" spans="1:7" ht="13.8" x14ac:dyDescent="0.25">
      <c r="B12" s="73" t="s">
        <v>493</v>
      </c>
      <c r="C12" s="65">
        <v>1434</v>
      </c>
      <c r="D12" s="64">
        <v>36</v>
      </c>
      <c r="E12" s="63">
        <f>+ROUND(D12*C12,2)</f>
        <v>51624</v>
      </c>
      <c r="F12" s="62" t="s">
        <v>492</v>
      </c>
    </row>
    <row r="13" spans="1:7" ht="13.8" x14ac:dyDescent="0.25">
      <c r="B13" s="66" t="s">
        <v>496</v>
      </c>
      <c r="C13" s="65"/>
      <c r="D13" s="64"/>
      <c r="E13" s="63"/>
      <c r="F13" s="62"/>
    </row>
    <row r="14" spans="1:7" ht="13.8" x14ac:dyDescent="0.25">
      <c r="B14" s="73" t="s">
        <v>495</v>
      </c>
      <c r="C14" s="65">
        <v>601</v>
      </c>
      <c r="D14" s="64">
        <v>8.3999999999999986</v>
      </c>
      <c r="E14" s="63">
        <f>+ROUND(D14*C14,2)</f>
        <v>5048.3999999999996</v>
      </c>
      <c r="F14" s="62" t="s">
        <v>494</v>
      </c>
    </row>
    <row r="15" spans="1:7" ht="13.8" x14ac:dyDescent="0.25">
      <c r="B15" s="73" t="s">
        <v>493</v>
      </c>
      <c r="C15" s="65">
        <v>601</v>
      </c>
      <c r="D15" s="64">
        <v>36</v>
      </c>
      <c r="E15" s="63">
        <f>+ROUND(D15*C15,2)</f>
        <v>21636</v>
      </c>
      <c r="F15" s="62" t="s">
        <v>492</v>
      </c>
    </row>
    <row r="16" spans="1:7" ht="13.8" x14ac:dyDescent="0.25">
      <c r="B16" s="66" t="s">
        <v>491</v>
      </c>
      <c r="C16" s="65"/>
      <c r="D16" s="65"/>
      <c r="E16" s="63"/>
      <c r="F16" s="62"/>
    </row>
    <row r="17" spans="2:6" ht="13.8" x14ac:dyDescent="0.25">
      <c r="B17" s="72" t="s">
        <v>490</v>
      </c>
      <c r="C17" s="65">
        <v>2</v>
      </c>
      <c r="D17" s="65">
        <v>150</v>
      </c>
      <c r="E17" s="63">
        <f>+ROUND(D17*C17,2)</f>
        <v>300</v>
      </c>
      <c r="F17" s="62"/>
    </row>
    <row r="18" spans="2:6" ht="13.8" x14ac:dyDescent="0.25">
      <c r="B18" s="72" t="s">
        <v>489</v>
      </c>
      <c r="C18" s="65">
        <v>2</v>
      </c>
      <c r="D18" s="65">
        <v>150</v>
      </c>
      <c r="E18" s="63">
        <f>+ROUND(D18*C18,2)</f>
        <v>300</v>
      </c>
      <c r="F18" s="62"/>
    </row>
    <row r="19" spans="2:6" ht="13.8" x14ac:dyDescent="0.25">
      <c r="B19" s="66" t="s">
        <v>488</v>
      </c>
      <c r="C19" s="65">
        <v>8</v>
      </c>
      <c r="D19" s="64"/>
      <c r="E19" s="63">
        <f>+ROUND(D19*C19,2)</f>
        <v>0</v>
      </c>
      <c r="F19" s="62"/>
    </row>
    <row r="20" spans="2:6" ht="13.8" x14ac:dyDescent="0.25">
      <c r="B20" s="71" t="s">
        <v>487</v>
      </c>
      <c r="C20" s="70"/>
      <c r="D20" s="69"/>
      <c r="E20" s="68"/>
      <c r="F20" s="67"/>
    </row>
    <row r="21" spans="2:6" ht="13.8" x14ac:dyDescent="0.25">
      <c r="B21" s="66" t="s">
        <v>486</v>
      </c>
      <c r="C21" s="65">
        <v>80</v>
      </c>
      <c r="D21" s="64">
        <v>100</v>
      </c>
      <c r="E21" s="63">
        <f>+ROUND(D21*C21,2)</f>
        <v>8000</v>
      </c>
      <c r="F21" s="62"/>
    </row>
    <row r="22" spans="2:6" ht="14.4" thickBot="1" x14ac:dyDescent="0.3">
      <c r="B22" s="61" t="s">
        <v>485</v>
      </c>
      <c r="C22" s="60">
        <v>8</v>
      </c>
      <c r="D22" s="59">
        <v>360</v>
      </c>
      <c r="E22" s="58">
        <f>+ROUND(D22*C22,2)</f>
        <v>2880</v>
      </c>
      <c r="F22" s="57"/>
    </row>
    <row r="23" spans="2:6" x14ac:dyDescent="0.25">
      <c r="B23" s="56"/>
      <c r="C23" s="55"/>
      <c r="D23" s="54"/>
      <c r="E23" s="53"/>
    </row>
    <row r="24" spans="2:6" ht="13.8" thickBot="1" x14ac:dyDescent="0.3">
      <c r="B24" s="52" t="s">
        <v>484</v>
      </c>
      <c r="C24" s="51"/>
      <c r="D24" s="51"/>
      <c r="E24" s="50">
        <f>+SUM(E10:E22)</f>
        <v>101834</v>
      </c>
    </row>
    <row r="26" spans="2:6" x14ac:dyDescent="0.25">
      <c r="B26" s="108" t="s">
        <v>531</v>
      </c>
    </row>
  </sheetData>
  <mergeCells count="7">
    <mergeCell ref="B1:F1"/>
    <mergeCell ref="B2:F2"/>
    <mergeCell ref="B5:B7"/>
    <mergeCell ref="C5:C7"/>
    <mergeCell ref="D5:D7"/>
    <mergeCell ref="E5:E7"/>
    <mergeCell ref="F5:F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7430-8C60-4024-B110-4BB75B05FFF6}">
  <sheetPr>
    <tabColor theme="4"/>
    <pageSetUpPr fitToPage="1"/>
  </sheetPr>
  <dimension ref="B1:O305"/>
  <sheetViews>
    <sheetView topLeftCell="A199" workbookViewId="0">
      <selection activeCell="G220" sqref="D220:O234"/>
    </sheetView>
  </sheetViews>
  <sheetFormatPr baseColWidth="10" defaultColWidth="11.44140625" defaultRowHeight="13.2" x14ac:dyDescent="0.25"/>
  <cols>
    <col min="1" max="1" width="1.33203125" style="40" customWidth="1"/>
    <col min="2" max="2" width="4.109375" style="40" customWidth="1"/>
    <col min="3" max="3" width="7.33203125" style="40" customWidth="1"/>
    <col min="4" max="4" width="2.33203125" style="40" customWidth="1"/>
    <col min="5" max="5" width="4.6640625" style="40" customWidth="1"/>
    <col min="6" max="6" width="5.109375" style="40" customWidth="1"/>
    <col min="7" max="7" width="10.109375" style="40" customWidth="1"/>
    <col min="8" max="8" width="10.44140625" style="40" customWidth="1"/>
    <col min="9" max="9" width="2.6640625" style="40" customWidth="1"/>
    <col min="10" max="10" width="8" style="40" customWidth="1"/>
    <col min="11" max="11" width="5.6640625" style="40" customWidth="1"/>
    <col min="12" max="12" width="8" style="40" customWidth="1"/>
    <col min="13" max="13" width="11.44140625" style="40" customWidth="1"/>
    <col min="14" max="14" width="9.33203125" style="40" customWidth="1"/>
    <col min="15" max="15" width="11.6640625" style="40" customWidth="1"/>
    <col min="16" max="256" width="6.88671875" style="40" customWidth="1"/>
    <col min="257" max="257" width="5.6640625" style="40" customWidth="1"/>
    <col min="258" max="258" width="4.109375" style="40" customWidth="1"/>
    <col min="259" max="259" width="7.33203125" style="40" customWidth="1"/>
    <col min="260" max="260" width="2.33203125" style="40" customWidth="1"/>
    <col min="261" max="261" width="3" style="40" customWidth="1"/>
    <col min="262" max="262" width="5.109375" style="40" customWidth="1"/>
    <col min="263" max="263" width="10.109375" style="40" customWidth="1"/>
    <col min="264" max="264" width="10.44140625" style="40" customWidth="1"/>
    <col min="265" max="265" width="2.6640625" style="40" customWidth="1"/>
    <col min="266" max="266" width="8" style="40" customWidth="1"/>
    <col min="267" max="267" width="5.6640625" style="40" customWidth="1"/>
    <col min="268" max="268" width="8" style="40" customWidth="1"/>
    <col min="269" max="270" width="9.33203125" style="40" customWidth="1"/>
    <col min="271" max="271" width="8" style="40" customWidth="1"/>
    <col min="272" max="512" width="6.88671875" style="40" customWidth="1"/>
    <col min="513" max="513" width="5.6640625" style="40" customWidth="1"/>
    <col min="514" max="514" width="4.109375" style="40" customWidth="1"/>
    <col min="515" max="515" width="7.33203125" style="40" customWidth="1"/>
    <col min="516" max="516" width="2.33203125" style="40" customWidth="1"/>
    <col min="517" max="517" width="3" style="40" customWidth="1"/>
    <col min="518" max="518" width="5.109375" style="40" customWidth="1"/>
    <col min="519" max="519" width="10.109375" style="40" customWidth="1"/>
    <col min="520" max="520" width="10.44140625" style="40" customWidth="1"/>
    <col min="521" max="521" width="2.6640625" style="40" customWidth="1"/>
    <col min="522" max="522" width="8" style="40" customWidth="1"/>
    <col min="523" max="523" width="5.6640625" style="40" customWidth="1"/>
    <col min="524" max="524" width="8" style="40" customWidth="1"/>
    <col min="525" max="526" width="9.33203125" style="40" customWidth="1"/>
    <col min="527" max="527" width="8" style="40" customWidth="1"/>
    <col min="528" max="768" width="6.88671875" style="40" customWidth="1"/>
    <col min="769" max="769" width="5.6640625" style="40" customWidth="1"/>
    <col min="770" max="770" width="4.109375" style="40" customWidth="1"/>
    <col min="771" max="771" width="7.33203125" style="40" customWidth="1"/>
    <col min="772" max="772" width="2.33203125" style="40" customWidth="1"/>
    <col min="773" max="773" width="3" style="40" customWidth="1"/>
    <col min="774" max="774" width="5.109375" style="40" customWidth="1"/>
    <col min="775" max="775" width="10.109375" style="40" customWidth="1"/>
    <col min="776" max="776" width="10.44140625" style="40" customWidth="1"/>
    <col min="777" max="777" width="2.6640625" style="40" customWidth="1"/>
    <col min="778" max="778" width="8" style="40" customWidth="1"/>
    <col min="779" max="779" width="5.6640625" style="40" customWidth="1"/>
    <col min="780" max="780" width="8" style="40" customWidth="1"/>
    <col min="781" max="782" width="9.33203125" style="40" customWidth="1"/>
    <col min="783" max="783" width="8" style="40" customWidth="1"/>
    <col min="784" max="1024" width="6.88671875" style="40" customWidth="1"/>
    <col min="1025" max="1025" width="5.6640625" style="40" customWidth="1"/>
    <col min="1026" max="1026" width="4.109375" style="40" customWidth="1"/>
    <col min="1027" max="1027" width="7.33203125" style="40" customWidth="1"/>
    <col min="1028" max="1028" width="2.33203125" style="40" customWidth="1"/>
    <col min="1029" max="1029" width="3" style="40" customWidth="1"/>
    <col min="1030" max="1030" width="5.109375" style="40" customWidth="1"/>
    <col min="1031" max="1031" width="10.109375" style="40" customWidth="1"/>
    <col min="1032" max="1032" width="10.44140625" style="40" customWidth="1"/>
    <col min="1033" max="1033" width="2.6640625" style="40" customWidth="1"/>
    <col min="1034" max="1034" width="8" style="40" customWidth="1"/>
    <col min="1035" max="1035" width="5.6640625" style="40" customWidth="1"/>
    <col min="1036" max="1036" width="8" style="40" customWidth="1"/>
    <col min="1037" max="1038" width="9.33203125" style="40" customWidth="1"/>
    <col min="1039" max="1039" width="8" style="40" customWidth="1"/>
    <col min="1040" max="1280" width="6.88671875" style="40" customWidth="1"/>
    <col min="1281" max="1281" width="5.6640625" style="40" customWidth="1"/>
    <col min="1282" max="1282" width="4.109375" style="40" customWidth="1"/>
    <col min="1283" max="1283" width="7.33203125" style="40" customWidth="1"/>
    <col min="1284" max="1284" width="2.33203125" style="40" customWidth="1"/>
    <col min="1285" max="1285" width="3" style="40" customWidth="1"/>
    <col min="1286" max="1286" width="5.109375" style="40" customWidth="1"/>
    <col min="1287" max="1287" width="10.109375" style="40" customWidth="1"/>
    <col min="1288" max="1288" width="10.44140625" style="40" customWidth="1"/>
    <col min="1289" max="1289" width="2.6640625" style="40" customWidth="1"/>
    <col min="1290" max="1290" width="8" style="40" customWidth="1"/>
    <col min="1291" max="1291" width="5.6640625" style="40" customWidth="1"/>
    <col min="1292" max="1292" width="8" style="40" customWidth="1"/>
    <col min="1293" max="1294" width="9.33203125" style="40" customWidth="1"/>
    <col min="1295" max="1295" width="8" style="40" customWidth="1"/>
    <col min="1296" max="1536" width="6.88671875" style="40" customWidth="1"/>
    <col min="1537" max="1537" width="5.6640625" style="40" customWidth="1"/>
    <col min="1538" max="1538" width="4.109375" style="40" customWidth="1"/>
    <col min="1539" max="1539" width="7.33203125" style="40" customWidth="1"/>
    <col min="1540" max="1540" width="2.33203125" style="40" customWidth="1"/>
    <col min="1541" max="1541" width="3" style="40" customWidth="1"/>
    <col min="1542" max="1542" width="5.109375" style="40" customWidth="1"/>
    <col min="1543" max="1543" width="10.109375" style="40" customWidth="1"/>
    <col min="1544" max="1544" width="10.44140625" style="40" customWidth="1"/>
    <col min="1545" max="1545" width="2.6640625" style="40" customWidth="1"/>
    <col min="1546" max="1546" width="8" style="40" customWidth="1"/>
    <col min="1547" max="1547" width="5.6640625" style="40" customWidth="1"/>
    <col min="1548" max="1548" width="8" style="40" customWidth="1"/>
    <col min="1549" max="1550" width="9.33203125" style="40" customWidth="1"/>
    <col min="1551" max="1551" width="8" style="40" customWidth="1"/>
    <col min="1552" max="1792" width="6.88671875" style="40" customWidth="1"/>
    <col min="1793" max="1793" width="5.6640625" style="40" customWidth="1"/>
    <col min="1794" max="1794" width="4.109375" style="40" customWidth="1"/>
    <col min="1795" max="1795" width="7.33203125" style="40" customWidth="1"/>
    <col min="1796" max="1796" width="2.33203125" style="40" customWidth="1"/>
    <col min="1797" max="1797" width="3" style="40" customWidth="1"/>
    <col min="1798" max="1798" width="5.109375" style="40" customWidth="1"/>
    <col min="1799" max="1799" width="10.109375" style="40" customWidth="1"/>
    <col min="1800" max="1800" width="10.44140625" style="40" customWidth="1"/>
    <col min="1801" max="1801" width="2.6640625" style="40" customWidth="1"/>
    <col min="1802" max="1802" width="8" style="40" customWidth="1"/>
    <col min="1803" max="1803" width="5.6640625" style="40" customWidth="1"/>
    <col min="1804" max="1804" width="8" style="40" customWidth="1"/>
    <col min="1805" max="1806" width="9.33203125" style="40" customWidth="1"/>
    <col min="1807" max="1807" width="8" style="40" customWidth="1"/>
    <col min="1808" max="2048" width="6.88671875" style="40" customWidth="1"/>
    <col min="2049" max="2049" width="5.6640625" style="40" customWidth="1"/>
    <col min="2050" max="2050" width="4.109375" style="40" customWidth="1"/>
    <col min="2051" max="2051" width="7.33203125" style="40" customWidth="1"/>
    <col min="2052" max="2052" width="2.33203125" style="40" customWidth="1"/>
    <col min="2053" max="2053" width="3" style="40" customWidth="1"/>
    <col min="2054" max="2054" width="5.109375" style="40" customWidth="1"/>
    <col min="2055" max="2055" width="10.109375" style="40" customWidth="1"/>
    <col min="2056" max="2056" width="10.44140625" style="40" customWidth="1"/>
    <col min="2057" max="2057" width="2.6640625" style="40" customWidth="1"/>
    <col min="2058" max="2058" width="8" style="40" customWidth="1"/>
    <col min="2059" max="2059" width="5.6640625" style="40" customWidth="1"/>
    <col min="2060" max="2060" width="8" style="40" customWidth="1"/>
    <col min="2061" max="2062" width="9.33203125" style="40" customWidth="1"/>
    <col min="2063" max="2063" width="8" style="40" customWidth="1"/>
    <col min="2064" max="2304" width="6.88671875" style="40" customWidth="1"/>
    <col min="2305" max="2305" width="5.6640625" style="40" customWidth="1"/>
    <col min="2306" max="2306" width="4.109375" style="40" customWidth="1"/>
    <col min="2307" max="2307" width="7.33203125" style="40" customWidth="1"/>
    <col min="2308" max="2308" width="2.33203125" style="40" customWidth="1"/>
    <col min="2309" max="2309" width="3" style="40" customWidth="1"/>
    <col min="2310" max="2310" width="5.109375" style="40" customWidth="1"/>
    <col min="2311" max="2311" width="10.109375" style="40" customWidth="1"/>
    <col min="2312" max="2312" width="10.44140625" style="40" customWidth="1"/>
    <col min="2313" max="2313" width="2.6640625" style="40" customWidth="1"/>
    <col min="2314" max="2314" width="8" style="40" customWidth="1"/>
    <col min="2315" max="2315" width="5.6640625" style="40" customWidth="1"/>
    <col min="2316" max="2316" width="8" style="40" customWidth="1"/>
    <col min="2317" max="2318" width="9.33203125" style="40" customWidth="1"/>
    <col min="2319" max="2319" width="8" style="40" customWidth="1"/>
    <col min="2320" max="2560" width="6.88671875" style="40" customWidth="1"/>
    <col min="2561" max="2561" width="5.6640625" style="40" customWidth="1"/>
    <col min="2562" max="2562" width="4.109375" style="40" customWidth="1"/>
    <col min="2563" max="2563" width="7.33203125" style="40" customWidth="1"/>
    <col min="2564" max="2564" width="2.33203125" style="40" customWidth="1"/>
    <col min="2565" max="2565" width="3" style="40" customWidth="1"/>
    <col min="2566" max="2566" width="5.109375" style="40" customWidth="1"/>
    <col min="2567" max="2567" width="10.109375" style="40" customWidth="1"/>
    <col min="2568" max="2568" width="10.44140625" style="40" customWidth="1"/>
    <col min="2569" max="2569" width="2.6640625" style="40" customWidth="1"/>
    <col min="2570" max="2570" width="8" style="40" customWidth="1"/>
    <col min="2571" max="2571" width="5.6640625" style="40" customWidth="1"/>
    <col min="2572" max="2572" width="8" style="40" customWidth="1"/>
    <col min="2573" max="2574" width="9.33203125" style="40" customWidth="1"/>
    <col min="2575" max="2575" width="8" style="40" customWidth="1"/>
    <col min="2576" max="2816" width="6.88671875" style="40" customWidth="1"/>
    <col min="2817" max="2817" width="5.6640625" style="40" customWidth="1"/>
    <col min="2818" max="2818" width="4.109375" style="40" customWidth="1"/>
    <col min="2819" max="2819" width="7.33203125" style="40" customWidth="1"/>
    <col min="2820" max="2820" width="2.33203125" style="40" customWidth="1"/>
    <col min="2821" max="2821" width="3" style="40" customWidth="1"/>
    <col min="2822" max="2822" width="5.109375" style="40" customWidth="1"/>
    <col min="2823" max="2823" width="10.109375" style="40" customWidth="1"/>
    <col min="2824" max="2824" width="10.44140625" style="40" customWidth="1"/>
    <col min="2825" max="2825" width="2.6640625" style="40" customWidth="1"/>
    <col min="2826" max="2826" width="8" style="40" customWidth="1"/>
    <col min="2827" max="2827" width="5.6640625" style="40" customWidth="1"/>
    <col min="2828" max="2828" width="8" style="40" customWidth="1"/>
    <col min="2829" max="2830" width="9.33203125" style="40" customWidth="1"/>
    <col min="2831" max="2831" width="8" style="40" customWidth="1"/>
    <col min="2832" max="3072" width="6.88671875" style="40" customWidth="1"/>
    <col min="3073" max="3073" width="5.6640625" style="40" customWidth="1"/>
    <col min="3074" max="3074" width="4.109375" style="40" customWidth="1"/>
    <col min="3075" max="3075" width="7.33203125" style="40" customWidth="1"/>
    <col min="3076" max="3076" width="2.33203125" style="40" customWidth="1"/>
    <col min="3077" max="3077" width="3" style="40" customWidth="1"/>
    <col min="3078" max="3078" width="5.109375" style="40" customWidth="1"/>
    <col min="3079" max="3079" width="10.109375" style="40" customWidth="1"/>
    <col min="3080" max="3080" width="10.44140625" style="40" customWidth="1"/>
    <col min="3081" max="3081" width="2.6640625" style="40" customWidth="1"/>
    <col min="3082" max="3082" width="8" style="40" customWidth="1"/>
    <col min="3083" max="3083" width="5.6640625" style="40" customWidth="1"/>
    <col min="3084" max="3084" width="8" style="40" customWidth="1"/>
    <col min="3085" max="3086" width="9.33203125" style="40" customWidth="1"/>
    <col min="3087" max="3087" width="8" style="40" customWidth="1"/>
    <col min="3088" max="3328" width="6.88671875" style="40" customWidth="1"/>
    <col min="3329" max="3329" width="5.6640625" style="40" customWidth="1"/>
    <col min="3330" max="3330" width="4.109375" style="40" customWidth="1"/>
    <col min="3331" max="3331" width="7.33203125" style="40" customWidth="1"/>
    <col min="3332" max="3332" width="2.33203125" style="40" customWidth="1"/>
    <col min="3333" max="3333" width="3" style="40" customWidth="1"/>
    <col min="3334" max="3334" width="5.109375" style="40" customWidth="1"/>
    <col min="3335" max="3335" width="10.109375" style="40" customWidth="1"/>
    <col min="3336" max="3336" width="10.44140625" style="40" customWidth="1"/>
    <col min="3337" max="3337" width="2.6640625" style="40" customWidth="1"/>
    <col min="3338" max="3338" width="8" style="40" customWidth="1"/>
    <col min="3339" max="3339" width="5.6640625" style="40" customWidth="1"/>
    <col min="3340" max="3340" width="8" style="40" customWidth="1"/>
    <col min="3341" max="3342" width="9.33203125" style="40" customWidth="1"/>
    <col min="3343" max="3343" width="8" style="40" customWidth="1"/>
    <col min="3344" max="3584" width="6.88671875" style="40" customWidth="1"/>
    <col min="3585" max="3585" width="5.6640625" style="40" customWidth="1"/>
    <col min="3586" max="3586" width="4.109375" style="40" customWidth="1"/>
    <col min="3587" max="3587" width="7.33203125" style="40" customWidth="1"/>
    <col min="3588" max="3588" width="2.33203125" style="40" customWidth="1"/>
    <col min="3589" max="3589" width="3" style="40" customWidth="1"/>
    <col min="3590" max="3590" width="5.109375" style="40" customWidth="1"/>
    <col min="3591" max="3591" width="10.109375" style="40" customWidth="1"/>
    <col min="3592" max="3592" width="10.44140625" style="40" customWidth="1"/>
    <col min="3593" max="3593" width="2.6640625" style="40" customWidth="1"/>
    <col min="3594" max="3594" width="8" style="40" customWidth="1"/>
    <col min="3595" max="3595" width="5.6640625" style="40" customWidth="1"/>
    <col min="3596" max="3596" width="8" style="40" customWidth="1"/>
    <col min="3597" max="3598" width="9.33203125" style="40" customWidth="1"/>
    <col min="3599" max="3599" width="8" style="40" customWidth="1"/>
    <col min="3600" max="3840" width="6.88671875" style="40" customWidth="1"/>
    <col min="3841" max="3841" width="5.6640625" style="40" customWidth="1"/>
    <col min="3842" max="3842" width="4.109375" style="40" customWidth="1"/>
    <col min="3843" max="3843" width="7.33203125" style="40" customWidth="1"/>
    <col min="3844" max="3844" width="2.33203125" style="40" customWidth="1"/>
    <col min="3845" max="3845" width="3" style="40" customWidth="1"/>
    <col min="3846" max="3846" width="5.109375" style="40" customWidth="1"/>
    <col min="3847" max="3847" width="10.109375" style="40" customWidth="1"/>
    <col min="3848" max="3848" width="10.44140625" style="40" customWidth="1"/>
    <col min="3849" max="3849" width="2.6640625" style="40" customWidth="1"/>
    <col min="3850" max="3850" width="8" style="40" customWidth="1"/>
    <col min="3851" max="3851" width="5.6640625" style="40" customWidth="1"/>
    <col min="3852" max="3852" width="8" style="40" customWidth="1"/>
    <col min="3853" max="3854" width="9.33203125" style="40" customWidth="1"/>
    <col min="3855" max="3855" width="8" style="40" customWidth="1"/>
    <col min="3856" max="4096" width="6.88671875" style="40" customWidth="1"/>
    <col min="4097" max="4097" width="5.6640625" style="40" customWidth="1"/>
    <col min="4098" max="4098" width="4.109375" style="40" customWidth="1"/>
    <col min="4099" max="4099" width="7.33203125" style="40" customWidth="1"/>
    <col min="4100" max="4100" width="2.33203125" style="40" customWidth="1"/>
    <col min="4101" max="4101" width="3" style="40" customWidth="1"/>
    <col min="4102" max="4102" width="5.109375" style="40" customWidth="1"/>
    <col min="4103" max="4103" width="10.109375" style="40" customWidth="1"/>
    <col min="4104" max="4104" width="10.44140625" style="40" customWidth="1"/>
    <col min="4105" max="4105" width="2.6640625" style="40" customWidth="1"/>
    <col min="4106" max="4106" width="8" style="40" customWidth="1"/>
    <col min="4107" max="4107" width="5.6640625" style="40" customWidth="1"/>
    <col min="4108" max="4108" width="8" style="40" customWidth="1"/>
    <col min="4109" max="4110" width="9.33203125" style="40" customWidth="1"/>
    <col min="4111" max="4111" width="8" style="40" customWidth="1"/>
    <col min="4112" max="4352" width="6.88671875" style="40" customWidth="1"/>
    <col min="4353" max="4353" width="5.6640625" style="40" customWidth="1"/>
    <col min="4354" max="4354" width="4.109375" style="40" customWidth="1"/>
    <col min="4355" max="4355" width="7.33203125" style="40" customWidth="1"/>
    <col min="4356" max="4356" width="2.33203125" style="40" customWidth="1"/>
    <col min="4357" max="4357" width="3" style="40" customWidth="1"/>
    <col min="4358" max="4358" width="5.109375" style="40" customWidth="1"/>
    <col min="4359" max="4359" width="10.109375" style="40" customWidth="1"/>
    <col min="4360" max="4360" width="10.44140625" style="40" customWidth="1"/>
    <col min="4361" max="4361" width="2.6640625" style="40" customWidth="1"/>
    <col min="4362" max="4362" width="8" style="40" customWidth="1"/>
    <col min="4363" max="4363" width="5.6640625" style="40" customWidth="1"/>
    <col min="4364" max="4364" width="8" style="40" customWidth="1"/>
    <col min="4365" max="4366" width="9.33203125" style="40" customWidth="1"/>
    <col min="4367" max="4367" width="8" style="40" customWidth="1"/>
    <col min="4368" max="4608" width="6.88671875" style="40" customWidth="1"/>
    <col min="4609" max="4609" width="5.6640625" style="40" customWidth="1"/>
    <col min="4610" max="4610" width="4.109375" style="40" customWidth="1"/>
    <col min="4611" max="4611" width="7.33203125" style="40" customWidth="1"/>
    <col min="4612" max="4612" width="2.33203125" style="40" customWidth="1"/>
    <col min="4613" max="4613" width="3" style="40" customWidth="1"/>
    <col min="4614" max="4614" width="5.109375" style="40" customWidth="1"/>
    <col min="4615" max="4615" width="10.109375" style="40" customWidth="1"/>
    <col min="4616" max="4616" width="10.44140625" style="40" customWidth="1"/>
    <col min="4617" max="4617" width="2.6640625" style="40" customWidth="1"/>
    <col min="4618" max="4618" width="8" style="40" customWidth="1"/>
    <col min="4619" max="4619" width="5.6640625" style="40" customWidth="1"/>
    <col min="4620" max="4620" width="8" style="40" customWidth="1"/>
    <col min="4621" max="4622" width="9.33203125" style="40" customWidth="1"/>
    <col min="4623" max="4623" width="8" style="40" customWidth="1"/>
    <col min="4624" max="4864" width="6.88671875" style="40" customWidth="1"/>
    <col min="4865" max="4865" width="5.6640625" style="40" customWidth="1"/>
    <col min="4866" max="4866" width="4.109375" style="40" customWidth="1"/>
    <col min="4867" max="4867" width="7.33203125" style="40" customWidth="1"/>
    <col min="4868" max="4868" width="2.33203125" style="40" customWidth="1"/>
    <col min="4869" max="4869" width="3" style="40" customWidth="1"/>
    <col min="4870" max="4870" width="5.109375" style="40" customWidth="1"/>
    <col min="4871" max="4871" width="10.109375" style="40" customWidth="1"/>
    <col min="4872" max="4872" width="10.44140625" style="40" customWidth="1"/>
    <col min="4873" max="4873" width="2.6640625" style="40" customWidth="1"/>
    <col min="4874" max="4874" width="8" style="40" customWidth="1"/>
    <col min="4875" max="4875" width="5.6640625" style="40" customWidth="1"/>
    <col min="4876" max="4876" width="8" style="40" customWidth="1"/>
    <col min="4877" max="4878" width="9.33203125" style="40" customWidth="1"/>
    <col min="4879" max="4879" width="8" style="40" customWidth="1"/>
    <col min="4880" max="5120" width="6.88671875" style="40" customWidth="1"/>
    <col min="5121" max="5121" width="5.6640625" style="40" customWidth="1"/>
    <col min="5122" max="5122" width="4.109375" style="40" customWidth="1"/>
    <col min="5123" max="5123" width="7.33203125" style="40" customWidth="1"/>
    <col min="5124" max="5124" width="2.33203125" style="40" customWidth="1"/>
    <col min="5125" max="5125" width="3" style="40" customWidth="1"/>
    <col min="5126" max="5126" width="5.109375" style="40" customWidth="1"/>
    <col min="5127" max="5127" width="10.109375" style="40" customWidth="1"/>
    <col min="5128" max="5128" width="10.44140625" style="40" customWidth="1"/>
    <col min="5129" max="5129" width="2.6640625" style="40" customWidth="1"/>
    <col min="5130" max="5130" width="8" style="40" customWidth="1"/>
    <col min="5131" max="5131" width="5.6640625" style="40" customWidth="1"/>
    <col min="5132" max="5132" width="8" style="40" customWidth="1"/>
    <col min="5133" max="5134" width="9.33203125" style="40" customWidth="1"/>
    <col min="5135" max="5135" width="8" style="40" customWidth="1"/>
    <col min="5136" max="5376" width="6.88671875" style="40" customWidth="1"/>
    <col min="5377" max="5377" width="5.6640625" style="40" customWidth="1"/>
    <col min="5378" max="5378" width="4.109375" style="40" customWidth="1"/>
    <col min="5379" max="5379" width="7.33203125" style="40" customWidth="1"/>
    <col min="5380" max="5380" width="2.33203125" style="40" customWidth="1"/>
    <col min="5381" max="5381" width="3" style="40" customWidth="1"/>
    <col min="5382" max="5382" width="5.109375" style="40" customWidth="1"/>
    <col min="5383" max="5383" width="10.109375" style="40" customWidth="1"/>
    <col min="5384" max="5384" width="10.44140625" style="40" customWidth="1"/>
    <col min="5385" max="5385" width="2.6640625" style="40" customWidth="1"/>
    <col min="5386" max="5386" width="8" style="40" customWidth="1"/>
    <col min="5387" max="5387" width="5.6640625" style="40" customWidth="1"/>
    <col min="5388" max="5388" width="8" style="40" customWidth="1"/>
    <col min="5389" max="5390" width="9.33203125" style="40" customWidth="1"/>
    <col min="5391" max="5391" width="8" style="40" customWidth="1"/>
    <col min="5392" max="5632" width="6.88671875" style="40" customWidth="1"/>
    <col min="5633" max="5633" width="5.6640625" style="40" customWidth="1"/>
    <col min="5634" max="5634" width="4.109375" style="40" customWidth="1"/>
    <col min="5635" max="5635" width="7.33203125" style="40" customWidth="1"/>
    <col min="5636" max="5636" width="2.33203125" style="40" customWidth="1"/>
    <col min="5637" max="5637" width="3" style="40" customWidth="1"/>
    <col min="5638" max="5638" width="5.109375" style="40" customWidth="1"/>
    <col min="5639" max="5639" width="10.109375" style="40" customWidth="1"/>
    <col min="5640" max="5640" width="10.44140625" style="40" customWidth="1"/>
    <col min="5641" max="5641" width="2.6640625" style="40" customWidth="1"/>
    <col min="5642" max="5642" width="8" style="40" customWidth="1"/>
    <col min="5643" max="5643" width="5.6640625" style="40" customWidth="1"/>
    <col min="5644" max="5644" width="8" style="40" customWidth="1"/>
    <col min="5645" max="5646" width="9.33203125" style="40" customWidth="1"/>
    <col min="5647" max="5647" width="8" style="40" customWidth="1"/>
    <col min="5648" max="5888" width="6.88671875" style="40" customWidth="1"/>
    <col min="5889" max="5889" width="5.6640625" style="40" customWidth="1"/>
    <col min="5890" max="5890" width="4.109375" style="40" customWidth="1"/>
    <col min="5891" max="5891" width="7.33203125" style="40" customWidth="1"/>
    <col min="5892" max="5892" width="2.33203125" style="40" customWidth="1"/>
    <col min="5893" max="5893" width="3" style="40" customWidth="1"/>
    <col min="5894" max="5894" width="5.109375" style="40" customWidth="1"/>
    <col min="5895" max="5895" width="10.109375" style="40" customWidth="1"/>
    <col min="5896" max="5896" width="10.44140625" style="40" customWidth="1"/>
    <col min="5897" max="5897" width="2.6640625" style="40" customWidth="1"/>
    <col min="5898" max="5898" width="8" style="40" customWidth="1"/>
    <col min="5899" max="5899" width="5.6640625" style="40" customWidth="1"/>
    <col min="5900" max="5900" width="8" style="40" customWidth="1"/>
    <col min="5901" max="5902" width="9.33203125" style="40" customWidth="1"/>
    <col min="5903" max="5903" width="8" style="40" customWidth="1"/>
    <col min="5904" max="6144" width="6.88671875" style="40" customWidth="1"/>
    <col min="6145" max="6145" width="5.6640625" style="40" customWidth="1"/>
    <col min="6146" max="6146" width="4.109375" style="40" customWidth="1"/>
    <col min="6147" max="6147" width="7.33203125" style="40" customWidth="1"/>
    <col min="6148" max="6148" width="2.33203125" style="40" customWidth="1"/>
    <col min="6149" max="6149" width="3" style="40" customWidth="1"/>
    <col min="6150" max="6150" width="5.109375" style="40" customWidth="1"/>
    <col min="6151" max="6151" width="10.109375" style="40" customWidth="1"/>
    <col min="6152" max="6152" width="10.44140625" style="40" customWidth="1"/>
    <col min="6153" max="6153" width="2.6640625" style="40" customWidth="1"/>
    <col min="6154" max="6154" width="8" style="40" customWidth="1"/>
    <col min="6155" max="6155" width="5.6640625" style="40" customWidth="1"/>
    <col min="6156" max="6156" width="8" style="40" customWidth="1"/>
    <col min="6157" max="6158" width="9.33203125" style="40" customWidth="1"/>
    <col min="6159" max="6159" width="8" style="40" customWidth="1"/>
    <col min="6160" max="6400" width="6.88671875" style="40" customWidth="1"/>
    <col min="6401" max="6401" width="5.6640625" style="40" customWidth="1"/>
    <col min="6402" max="6402" width="4.109375" style="40" customWidth="1"/>
    <col min="6403" max="6403" width="7.33203125" style="40" customWidth="1"/>
    <col min="6404" max="6404" width="2.33203125" style="40" customWidth="1"/>
    <col min="6405" max="6405" width="3" style="40" customWidth="1"/>
    <col min="6406" max="6406" width="5.109375" style="40" customWidth="1"/>
    <col min="6407" max="6407" width="10.109375" style="40" customWidth="1"/>
    <col min="6408" max="6408" width="10.44140625" style="40" customWidth="1"/>
    <col min="6409" max="6409" width="2.6640625" style="40" customWidth="1"/>
    <col min="6410" max="6410" width="8" style="40" customWidth="1"/>
    <col min="6411" max="6411" width="5.6640625" style="40" customWidth="1"/>
    <col min="6412" max="6412" width="8" style="40" customWidth="1"/>
    <col min="6413" max="6414" width="9.33203125" style="40" customWidth="1"/>
    <col min="6415" max="6415" width="8" style="40" customWidth="1"/>
    <col min="6416" max="6656" width="6.88671875" style="40" customWidth="1"/>
    <col min="6657" max="6657" width="5.6640625" style="40" customWidth="1"/>
    <col min="6658" max="6658" width="4.109375" style="40" customWidth="1"/>
    <col min="6659" max="6659" width="7.33203125" style="40" customWidth="1"/>
    <col min="6660" max="6660" width="2.33203125" style="40" customWidth="1"/>
    <col min="6661" max="6661" width="3" style="40" customWidth="1"/>
    <col min="6662" max="6662" width="5.109375" style="40" customWidth="1"/>
    <col min="6663" max="6663" width="10.109375" style="40" customWidth="1"/>
    <col min="6664" max="6664" width="10.44140625" style="40" customWidth="1"/>
    <col min="6665" max="6665" width="2.6640625" style="40" customWidth="1"/>
    <col min="6666" max="6666" width="8" style="40" customWidth="1"/>
    <col min="6667" max="6667" width="5.6640625" style="40" customWidth="1"/>
    <col min="6668" max="6668" width="8" style="40" customWidth="1"/>
    <col min="6669" max="6670" width="9.33203125" style="40" customWidth="1"/>
    <col min="6671" max="6671" width="8" style="40" customWidth="1"/>
    <col min="6672" max="6912" width="6.88671875" style="40" customWidth="1"/>
    <col min="6913" max="6913" width="5.6640625" style="40" customWidth="1"/>
    <col min="6914" max="6914" width="4.109375" style="40" customWidth="1"/>
    <col min="6915" max="6915" width="7.33203125" style="40" customWidth="1"/>
    <col min="6916" max="6916" width="2.33203125" style="40" customWidth="1"/>
    <col min="6917" max="6917" width="3" style="40" customWidth="1"/>
    <col min="6918" max="6918" width="5.109375" style="40" customWidth="1"/>
    <col min="6919" max="6919" width="10.109375" style="40" customWidth="1"/>
    <col min="6920" max="6920" width="10.44140625" style="40" customWidth="1"/>
    <col min="6921" max="6921" width="2.6640625" style="40" customWidth="1"/>
    <col min="6922" max="6922" width="8" style="40" customWidth="1"/>
    <col min="6923" max="6923" width="5.6640625" style="40" customWidth="1"/>
    <col min="6924" max="6924" width="8" style="40" customWidth="1"/>
    <col min="6925" max="6926" width="9.33203125" style="40" customWidth="1"/>
    <col min="6927" max="6927" width="8" style="40" customWidth="1"/>
    <col min="6928" max="7168" width="6.88671875" style="40" customWidth="1"/>
    <col min="7169" max="7169" width="5.6640625" style="40" customWidth="1"/>
    <col min="7170" max="7170" width="4.109375" style="40" customWidth="1"/>
    <col min="7171" max="7171" width="7.33203125" style="40" customWidth="1"/>
    <col min="7172" max="7172" width="2.33203125" style="40" customWidth="1"/>
    <col min="7173" max="7173" width="3" style="40" customWidth="1"/>
    <col min="7174" max="7174" width="5.109375" style="40" customWidth="1"/>
    <col min="7175" max="7175" width="10.109375" style="40" customWidth="1"/>
    <col min="7176" max="7176" width="10.44140625" style="40" customWidth="1"/>
    <col min="7177" max="7177" width="2.6640625" style="40" customWidth="1"/>
    <col min="7178" max="7178" width="8" style="40" customWidth="1"/>
    <col min="7179" max="7179" width="5.6640625" style="40" customWidth="1"/>
    <col min="7180" max="7180" width="8" style="40" customWidth="1"/>
    <col min="7181" max="7182" width="9.33203125" style="40" customWidth="1"/>
    <col min="7183" max="7183" width="8" style="40" customWidth="1"/>
    <col min="7184" max="7424" width="6.88671875" style="40" customWidth="1"/>
    <col min="7425" max="7425" width="5.6640625" style="40" customWidth="1"/>
    <col min="7426" max="7426" width="4.109375" style="40" customWidth="1"/>
    <col min="7427" max="7427" width="7.33203125" style="40" customWidth="1"/>
    <col min="7428" max="7428" width="2.33203125" style="40" customWidth="1"/>
    <col min="7429" max="7429" width="3" style="40" customWidth="1"/>
    <col min="7430" max="7430" width="5.109375" style="40" customWidth="1"/>
    <col min="7431" max="7431" width="10.109375" style="40" customWidth="1"/>
    <col min="7432" max="7432" width="10.44140625" style="40" customWidth="1"/>
    <col min="7433" max="7433" width="2.6640625" style="40" customWidth="1"/>
    <col min="7434" max="7434" width="8" style="40" customWidth="1"/>
    <col min="7435" max="7435" width="5.6640625" style="40" customWidth="1"/>
    <col min="7436" max="7436" width="8" style="40" customWidth="1"/>
    <col min="7437" max="7438" width="9.33203125" style="40" customWidth="1"/>
    <col min="7439" max="7439" width="8" style="40" customWidth="1"/>
    <col min="7440" max="7680" width="6.88671875" style="40" customWidth="1"/>
    <col min="7681" max="7681" width="5.6640625" style="40" customWidth="1"/>
    <col min="7682" max="7682" width="4.109375" style="40" customWidth="1"/>
    <col min="7683" max="7683" width="7.33203125" style="40" customWidth="1"/>
    <col min="7684" max="7684" width="2.33203125" style="40" customWidth="1"/>
    <col min="7685" max="7685" width="3" style="40" customWidth="1"/>
    <col min="7686" max="7686" width="5.109375" style="40" customWidth="1"/>
    <col min="7687" max="7687" width="10.109375" style="40" customWidth="1"/>
    <col min="7688" max="7688" width="10.44140625" style="40" customWidth="1"/>
    <col min="7689" max="7689" width="2.6640625" style="40" customWidth="1"/>
    <col min="7690" max="7690" width="8" style="40" customWidth="1"/>
    <col min="7691" max="7691" width="5.6640625" style="40" customWidth="1"/>
    <col min="7692" max="7692" width="8" style="40" customWidth="1"/>
    <col min="7693" max="7694" width="9.33203125" style="40" customWidth="1"/>
    <col min="7695" max="7695" width="8" style="40" customWidth="1"/>
    <col min="7696" max="7936" width="6.88671875" style="40" customWidth="1"/>
    <col min="7937" max="7937" width="5.6640625" style="40" customWidth="1"/>
    <col min="7938" max="7938" width="4.109375" style="40" customWidth="1"/>
    <col min="7939" max="7939" width="7.33203125" style="40" customWidth="1"/>
    <col min="7940" max="7940" width="2.33203125" style="40" customWidth="1"/>
    <col min="7941" max="7941" width="3" style="40" customWidth="1"/>
    <col min="7942" max="7942" width="5.109375" style="40" customWidth="1"/>
    <col min="7943" max="7943" width="10.109375" style="40" customWidth="1"/>
    <col min="7944" max="7944" width="10.44140625" style="40" customWidth="1"/>
    <col min="7945" max="7945" width="2.6640625" style="40" customWidth="1"/>
    <col min="7946" max="7946" width="8" style="40" customWidth="1"/>
    <col min="7947" max="7947" width="5.6640625" style="40" customWidth="1"/>
    <col min="7948" max="7948" width="8" style="40" customWidth="1"/>
    <col min="7949" max="7950" width="9.33203125" style="40" customWidth="1"/>
    <col min="7951" max="7951" width="8" style="40" customWidth="1"/>
    <col min="7952" max="8192" width="6.88671875" style="40" customWidth="1"/>
    <col min="8193" max="8193" width="5.6640625" style="40" customWidth="1"/>
    <col min="8194" max="8194" width="4.109375" style="40" customWidth="1"/>
    <col min="8195" max="8195" width="7.33203125" style="40" customWidth="1"/>
    <col min="8196" max="8196" width="2.33203125" style="40" customWidth="1"/>
    <col min="8197" max="8197" width="3" style="40" customWidth="1"/>
    <col min="8198" max="8198" width="5.109375" style="40" customWidth="1"/>
    <col min="8199" max="8199" width="10.109375" style="40" customWidth="1"/>
    <col min="8200" max="8200" width="10.44140625" style="40" customWidth="1"/>
    <col min="8201" max="8201" width="2.6640625" style="40" customWidth="1"/>
    <col min="8202" max="8202" width="8" style="40" customWidth="1"/>
    <col min="8203" max="8203" width="5.6640625" style="40" customWidth="1"/>
    <col min="8204" max="8204" width="8" style="40" customWidth="1"/>
    <col min="8205" max="8206" width="9.33203125" style="40" customWidth="1"/>
    <col min="8207" max="8207" width="8" style="40" customWidth="1"/>
    <col min="8208" max="8448" width="6.88671875" style="40" customWidth="1"/>
    <col min="8449" max="8449" width="5.6640625" style="40" customWidth="1"/>
    <col min="8450" max="8450" width="4.109375" style="40" customWidth="1"/>
    <col min="8451" max="8451" width="7.33203125" style="40" customWidth="1"/>
    <col min="8452" max="8452" width="2.33203125" style="40" customWidth="1"/>
    <col min="8453" max="8453" width="3" style="40" customWidth="1"/>
    <col min="8454" max="8454" width="5.109375" style="40" customWidth="1"/>
    <col min="8455" max="8455" width="10.109375" style="40" customWidth="1"/>
    <col min="8456" max="8456" width="10.44140625" style="40" customWidth="1"/>
    <col min="8457" max="8457" width="2.6640625" style="40" customWidth="1"/>
    <col min="8458" max="8458" width="8" style="40" customWidth="1"/>
    <col min="8459" max="8459" width="5.6640625" style="40" customWidth="1"/>
    <col min="8460" max="8460" width="8" style="40" customWidth="1"/>
    <col min="8461" max="8462" width="9.33203125" style="40" customWidth="1"/>
    <col min="8463" max="8463" width="8" style="40" customWidth="1"/>
    <col min="8464" max="8704" width="6.88671875" style="40" customWidth="1"/>
    <col min="8705" max="8705" width="5.6640625" style="40" customWidth="1"/>
    <col min="8706" max="8706" width="4.109375" style="40" customWidth="1"/>
    <col min="8707" max="8707" width="7.33203125" style="40" customWidth="1"/>
    <col min="8708" max="8708" width="2.33203125" style="40" customWidth="1"/>
    <col min="8709" max="8709" width="3" style="40" customWidth="1"/>
    <col min="8710" max="8710" width="5.109375" style="40" customWidth="1"/>
    <col min="8711" max="8711" width="10.109375" style="40" customWidth="1"/>
    <col min="8712" max="8712" width="10.44140625" style="40" customWidth="1"/>
    <col min="8713" max="8713" width="2.6640625" style="40" customWidth="1"/>
    <col min="8714" max="8714" width="8" style="40" customWidth="1"/>
    <col min="8715" max="8715" width="5.6640625" style="40" customWidth="1"/>
    <col min="8716" max="8716" width="8" style="40" customWidth="1"/>
    <col min="8717" max="8718" width="9.33203125" style="40" customWidth="1"/>
    <col min="8719" max="8719" width="8" style="40" customWidth="1"/>
    <col min="8720" max="8960" width="6.88671875" style="40" customWidth="1"/>
    <col min="8961" max="8961" width="5.6640625" style="40" customWidth="1"/>
    <col min="8962" max="8962" width="4.109375" style="40" customWidth="1"/>
    <col min="8963" max="8963" width="7.33203125" style="40" customWidth="1"/>
    <col min="8964" max="8964" width="2.33203125" style="40" customWidth="1"/>
    <col min="8965" max="8965" width="3" style="40" customWidth="1"/>
    <col min="8966" max="8966" width="5.109375" style="40" customWidth="1"/>
    <col min="8967" max="8967" width="10.109375" style="40" customWidth="1"/>
    <col min="8968" max="8968" width="10.44140625" style="40" customWidth="1"/>
    <col min="8969" max="8969" width="2.6640625" style="40" customWidth="1"/>
    <col min="8970" max="8970" width="8" style="40" customWidth="1"/>
    <col min="8971" max="8971" width="5.6640625" style="40" customWidth="1"/>
    <col min="8972" max="8972" width="8" style="40" customWidth="1"/>
    <col min="8973" max="8974" width="9.33203125" style="40" customWidth="1"/>
    <col min="8975" max="8975" width="8" style="40" customWidth="1"/>
    <col min="8976" max="9216" width="6.88671875" style="40" customWidth="1"/>
    <col min="9217" max="9217" width="5.6640625" style="40" customWidth="1"/>
    <col min="9218" max="9218" width="4.109375" style="40" customWidth="1"/>
    <col min="9219" max="9219" width="7.33203125" style="40" customWidth="1"/>
    <col min="9220" max="9220" width="2.33203125" style="40" customWidth="1"/>
    <col min="9221" max="9221" width="3" style="40" customWidth="1"/>
    <col min="9222" max="9222" width="5.109375" style="40" customWidth="1"/>
    <col min="9223" max="9223" width="10.109375" style="40" customWidth="1"/>
    <col min="9224" max="9224" width="10.44140625" style="40" customWidth="1"/>
    <col min="9225" max="9225" width="2.6640625" style="40" customWidth="1"/>
    <col min="9226" max="9226" width="8" style="40" customWidth="1"/>
    <col min="9227" max="9227" width="5.6640625" style="40" customWidth="1"/>
    <col min="9228" max="9228" width="8" style="40" customWidth="1"/>
    <col min="9229" max="9230" width="9.33203125" style="40" customWidth="1"/>
    <col min="9231" max="9231" width="8" style="40" customWidth="1"/>
    <col min="9232" max="9472" width="6.88671875" style="40" customWidth="1"/>
    <col min="9473" max="9473" width="5.6640625" style="40" customWidth="1"/>
    <col min="9474" max="9474" width="4.109375" style="40" customWidth="1"/>
    <col min="9475" max="9475" width="7.33203125" style="40" customWidth="1"/>
    <col min="9476" max="9476" width="2.33203125" style="40" customWidth="1"/>
    <col min="9477" max="9477" width="3" style="40" customWidth="1"/>
    <col min="9478" max="9478" width="5.109375" style="40" customWidth="1"/>
    <col min="9479" max="9479" width="10.109375" style="40" customWidth="1"/>
    <col min="9480" max="9480" width="10.44140625" style="40" customWidth="1"/>
    <col min="9481" max="9481" width="2.6640625" style="40" customWidth="1"/>
    <col min="9482" max="9482" width="8" style="40" customWidth="1"/>
    <col min="9483" max="9483" width="5.6640625" style="40" customWidth="1"/>
    <col min="9484" max="9484" width="8" style="40" customWidth="1"/>
    <col min="9485" max="9486" width="9.33203125" style="40" customWidth="1"/>
    <col min="9487" max="9487" width="8" style="40" customWidth="1"/>
    <col min="9488" max="9728" width="6.88671875" style="40" customWidth="1"/>
    <col min="9729" max="9729" width="5.6640625" style="40" customWidth="1"/>
    <col min="9730" max="9730" width="4.109375" style="40" customWidth="1"/>
    <col min="9731" max="9731" width="7.33203125" style="40" customWidth="1"/>
    <col min="9732" max="9732" width="2.33203125" style="40" customWidth="1"/>
    <col min="9733" max="9733" width="3" style="40" customWidth="1"/>
    <col min="9734" max="9734" width="5.109375" style="40" customWidth="1"/>
    <col min="9735" max="9735" width="10.109375" style="40" customWidth="1"/>
    <col min="9736" max="9736" width="10.44140625" style="40" customWidth="1"/>
    <col min="9737" max="9737" width="2.6640625" style="40" customWidth="1"/>
    <col min="9738" max="9738" width="8" style="40" customWidth="1"/>
    <col min="9739" max="9739" width="5.6640625" style="40" customWidth="1"/>
    <col min="9740" max="9740" width="8" style="40" customWidth="1"/>
    <col min="9741" max="9742" width="9.33203125" style="40" customWidth="1"/>
    <col min="9743" max="9743" width="8" style="40" customWidth="1"/>
    <col min="9744" max="9984" width="6.88671875" style="40" customWidth="1"/>
    <col min="9985" max="9985" width="5.6640625" style="40" customWidth="1"/>
    <col min="9986" max="9986" width="4.109375" style="40" customWidth="1"/>
    <col min="9987" max="9987" width="7.33203125" style="40" customWidth="1"/>
    <col min="9988" max="9988" width="2.33203125" style="40" customWidth="1"/>
    <col min="9989" max="9989" width="3" style="40" customWidth="1"/>
    <col min="9990" max="9990" width="5.109375" style="40" customWidth="1"/>
    <col min="9991" max="9991" width="10.109375" style="40" customWidth="1"/>
    <col min="9992" max="9992" width="10.44140625" style="40" customWidth="1"/>
    <col min="9993" max="9993" width="2.6640625" style="40" customWidth="1"/>
    <col min="9994" max="9994" width="8" style="40" customWidth="1"/>
    <col min="9995" max="9995" width="5.6640625" style="40" customWidth="1"/>
    <col min="9996" max="9996" width="8" style="40" customWidth="1"/>
    <col min="9997" max="9998" width="9.33203125" style="40" customWidth="1"/>
    <col min="9999" max="9999" width="8" style="40" customWidth="1"/>
    <col min="10000" max="10240" width="6.88671875" style="40" customWidth="1"/>
    <col min="10241" max="10241" width="5.6640625" style="40" customWidth="1"/>
    <col min="10242" max="10242" width="4.109375" style="40" customWidth="1"/>
    <col min="10243" max="10243" width="7.33203125" style="40" customWidth="1"/>
    <col min="10244" max="10244" width="2.33203125" style="40" customWidth="1"/>
    <col min="10245" max="10245" width="3" style="40" customWidth="1"/>
    <col min="10246" max="10246" width="5.109375" style="40" customWidth="1"/>
    <col min="10247" max="10247" width="10.109375" style="40" customWidth="1"/>
    <col min="10248" max="10248" width="10.44140625" style="40" customWidth="1"/>
    <col min="10249" max="10249" width="2.6640625" style="40" customWidth="1"/>
    <col min="10250" max="10250" width="8" style="40" customWidth="1"/>
    <col min="10251" max="10251" width="5.6640625" style="40" customWidth="1"/>
    <col min="10252" max="10252" width="8" style="40" customWidth="1"/>
    <col min="10253" max="10254" width="9.33203125" style="40" customWidth="1"/>
    <col min="10255" max="10255" width="8" style="40" customWidth="1"/>
    <col min="10256" max="10496" width="6.88671875" style="40" customWidth="1"/>
    <col min="10497" max="10497" width="5.6640625" style="40" customWidth="1"/>
    <col min="10498" max="10498" width="4.109375" style="40" customWidth="1"/>
    <col min="10499" max="10499" width="7.33203125" style="40" customWidth="1"/>
    <col min="10500" max="10500" width="2.33203125" style="40" customWidth="1"/>
    <col min="10501" max="10501" width="3" style="40" customWidth="1"/>
    <col min="10502" max="10502" width="5.109375" style="40" customWidth="1"/>
    <col min="10503" max="10503" width="10.109375" style="40" customWidth="1"/>
    <col min="10504" max="10504" width="10.44140625" style="40" customWidth="1"/>
    <col min="10505" max="10505" width="2.6640625" style="40" customWidth="1"/>
    <col min="10506" max="10506" width="8" style="40" customWidth="1"/>
    <col min="10507" max="10507" width="5.6640625" style="40" customWidth="1"/>
    <col min="10508" max="10508" width="8" style="40" customWidth="1"/>
    <col min="10509" max="10510" width="9.33203125" style="40" customWidth="1"/>
    <col min="10511" max="10511" width="8" style="40" customWidth="1"/>
    <col min="10512" max="10752" width="6.88671875" style="40" customWidth="1"/>
    <col min="10753" max="10753" width="5.6640625" style="40" customWidth="1"/>
    <col min="10754" max="10754" width="4.109375" style="40" customWidth="1"/>
    <col min="10755" max="10755" width="7.33203125" style="40" customWidth="1"/>
    <col min="10756" max="10756" width="2.33203125" style="40" customWidth="1"/>
    <col min="10757" max="10757" width="3" style="40" customWidth="1"/>
    <col min="10758" max="10758" width="5.109375" style="40" customWidth="1"/>
    <col min="10759" max="10759" width="10.109375" style="40" customWidth="1"/>
    <col min="10760" max="10760" width="10.44140625" style="40" customWidth="1"/>
    <col min="10761" max="10761" width="2.6640625" style="40" customWidth="1"/>
    <col min="10762" max="10762" width="8" style="40" customWidth="1"/>
    <col min="10763" max="10763" width="5.6640625" style="40" customWidth="1"/>
    <col min="10764" max="10764" width="8" style="40" customWidth="1"/>
    <col min="10765" max="10766" width="9.33203125" style="40" customWidth="1"/>
    <col min="10767" max="10767" width="8" style="40" customWidth="1"/>
    <col min="10768" max="11008" width="6.88671875" style="40" customWidth="1"/>
    <col min="11009" max="11009" width="5.6640625" style="40" customWidth="1"/>
    <col min="11010" max="11010" width="4.109375" style="40" customWidth="1"/>
    <col min="11011" max="11011" width="7.33203125" style="40" customWidth="1"/>
    <col min="11012" max="11012" width="2.33203125" style="40" customWidth="1"/>
    <col min="11013" max="11013" width="3" style="40" customWidth="1"/>
    <col min="11014" max="11014" width="5.109375" style="40" customWidth="1"/>
    <col min="11015" max="11015" width="10.109375" style="40" customWidth="1"/>
    <col min="11016" max="11016" width="10.44140625" style="40" customWidth="1"/>
    <col min="11017" max="11017" width="2.6640625" style="40" customWidth="1"/>
    <col min="11018" max="11018" width="8" style="40" customWidth="1"/>
    <col min="11019" max="11019" width="5.6640625" style="40" customWidth="1"/>
    <col min="11020" max="11020" width="8" style="40" customWidth="1"/>
    <col min="11021" max="11022" width="9.33203125" style="40" customWidth="1"/>
    <col min="11023" max="11023" width="8" style="40" customWidth="1"/>
    <col min="11024" max="11264" width="6.88671875" style="40" customWidth="1"/>
    <col min="11265" max="11265" width="5.6640625" style="40" customWidth="1"/>
    <col min="11266" max="11266" width="4.109375" style="40" customWidth="1"/>
    <col min="11267" max="11267" width="7.33203125" style="40" customWidth="1"/>
    <col min="11268" max="11268" width="2.33203125" style="40" customWidth="1"/>
    <col min="11269" max="11269" width="3" style="40" customWidth="1"/>
    <col min="11270" max="11270" width="5.109375" style="40" customWidth="1"/>
    <col min="11271" max="11271" width="10.109375" style="40" customWidth="1"/>
    <col min="11272" max="11272" width="10.44140625" style="40" customWidth="1"/>
    <col min="11273" max="11273" width="2.6640625" style="40" customWidth="1"/>
    <col min="11274" max="11274" width="8" style="40" customWidth="1"/>
    <col min="11275" max="11275" width="5.6640625" style="40" customWidth="1"/>
    <col min="11276" max="11276" width="8" style="40" customWidth="1"/>
    <col min="11277" max="11278" width="9.33203125" style="40" customWidth="1"/>
    <col min="11279" max="11279" width="8" style="40" customWidth="1"/>
    <col min="11280" max="11520" width="6.88671875" style="40" customWidth="1"/>
    <col min="11521" max="11521" width="5.6640625" style="40" customWidth="1"/>
    <col min="11522" max="11522" width="4.109375" style="40" customWidth="1"/>
    <col min="11523" max="11523" width="7.33203125" style="40" customWidth="1"/>
    <col min="11524" max="11524" width="2.33203125" style="40" customWidth="1"/>
    <col min="11525" max="11525" width="3" style="40" customWidth="1"/>
    <col min="11526" max="11526" width="5.109375" style="40" customWidth="1"/>
    <col min="11527" max="11527" width="10.109375" style="40" customWidth="1"/>
    <col min="11528" max="11528" width="10.44140625" style="40" customWidth="1"/>
    <col min="11529" max="11529" width="2.6640625" style="40" customWidth="1"/>
    <col min="11530" max="11530" width="8" style="40" customWidth="1"/>
    <col min="11531" max="11531" width="5.6640625" style="40" customWidth="1"/>
    <col min="11532" max="11532" width="8" style="40" customWidth="1"/>
    <col min="11533" max="11534" width="9.33203125" style="40" customWidth="1"/>
    <col min="11535" max="11535" width="8" style="40" customWidth="1"/>
    <col min="11536" max="11776" width="6.88671875" style="40" customWidth="1"/>
    <col min="11777" max="11777" width="5.6640625" style="40" customWidth="1"/>
    <col min="11778" max="11778" width="4.109375" style="40" customWidth="1"/>
    <col min="11779" max="11779" width="7.33203125" style="40" customWidth="1"/>
    <col min="11780" max="11780" width="2.33203125" style="40" customWidth="1"/>
    <col min="11781" max="11781" width="3" style="40" customWidth="1"/>
    <col min="11782" max="11782" width="5.109375" style="40" customWidth="1"/>
    <col min="11783" max="11783" width="10.109375" style="40" customWidth="1"/>
    <col min="11784" max="11784" width="10.44140625" style="40" customWidth="1"/>
    <col min="11785" max="11785" width="2.6640625" style="40" customWidth="1"/>
    <col min="11786" max="11786" width="8" style="40" customWidth="1"/>
    <col min="11787" max="11787" width="5.6640625" style="40" customWidth="1"/>
    <col min="11788" max="11788" width="8" style="40" customWidth="1"/>
    <col min="11789" max="11790" width="9.33203125" style="40" customWidth="1"/>
    <col min="11791" max="11791" width="8" style="40" customWidth="1"/>
    <col min="11792" max="12032" width="6.88671875" style="40" customWidth="1"/>
    <col min="12033" max="12033" width="5.6640625" style="40" customWidth="1"/>
    <col min="12034" max="12034" width="4.109375" style="40" customWidth="1"/>
    <col min="12035" max="12035" width="7.33203125" style="40" customWidth="1"/>
    <col min="12036" max="12036" width="2.33203125" style="40" customWidth="1"/>
    <col min="12037" max="12037" width="3" style="40" customWidth="1"/>
    <col min="12038" max="12038" width="5.109375" style="40" customWidth="1"/>
    <col min="12039" max="12039" width="10.109375" style="40" customWidth="1"/>
    <col min="12040" max="12040" width="10.44140625" style="40" customWidth="1"/>
    <col min="12041" max="12041" width="2.6640625" style="40" customWidth="1"/>
    <col min="12042" max="12042" width="8" style="40" customWidth="1"/>
    <col min="12043" max="12043" width="5.6640625" style="40" customWidth="1"/>
    <col min="12044" max="12044" width="8" style="40" customWidth="1"/>
    <col min="12045" max="12046" width="9.33203125" style="40" customWidth="1"/>
    <col min="12047" max="12047" width="8" style="40" customWidth="1"/>
    <col min="12048" max="12288" width="6.88671875" style="40" customWidth="1"/>
    <col min="12289" max="12289" width="5.6640625" style="40" customWidth="1"/>
    <col min="12290" max="12290" width="4.109375" style="40" customWidth="1"/>
    <col min="12291" max="12291" width="7.33203125" style="40" customWidth="1"/>
    <col min="12292" max="12292" width="2.33203125" style="40" customWidth="1"/>
    <col min="12293" max="12293" width="3" style="40" customWidth="1"/>
    <col min="12294" max="12294" width="5.109375" style="40" customWidth="1"/>
    <col min="12295" max="12295" width="10.109375" style="40" customWidth="1"/>
    <col min="12296" max="12296" width="10.44140625" style="40" customWidth="1"/>
    <col min="12297" max="12297" width="2.6640625" style="40" customWidth="1"/>
    <col min="12298" max="12298" width="8" style="40" customWidth="1"/>
    <col min="12299" max="12299" width="5.6640625" style="40" customWidth="1"/>
    <col min="12300" max="12300" width="8" style="40" customWidth="1"/>
    <col min="12301" max="12302" width="9.33203125" style="40" customWidth="1"/>
    <col min="12303" max="12303" width="8" style="40" customWidth="1"/>
    <col min="12304" max="12544" width="6.88671875" style="40" customWidth="1"/>
    <col min="12545" max="12545" width="5.6640625" style="40" customWidth="1"/>
    <col min="12546" max="12546" width="4.109375" style="40" customWidth="1"/>
    <col min="12547" max="12547" width="7.33203125" style="40" customWidth="1"/>
    <col min="12548" max="12548" width="2.33203125" style="40" customWidth="1"/>
    <col min="12549" max="12549" width="3" style="40" customWidth="1"/>
    <col min="12550" max="12550" width="5.109375" style="40" customWidth="1"/>
    <col min="12551" max="12551" width="10.109375" style="40" customWidth="1"/>
    <col min="12552" max="12552" width="10.44140625" style="40" customWidth="1"/>
    <col min="12553" max="12553" width="2.6640625" style="40" customWidth="1"/>
    <col min="12554" max="12554" width="8" style="40" customWidth="1"/>
    <col min="12555" max="12555" width="5.6640625" style="40" customWidth="1"/>
    <col min="12556" max="12556" width="8" style="40" customWidth="1"/>
    <col min="12557" max="12558" width="9.33203125" style="40" customWidth="1"/>
    <col min="12559" max="12559" width="8" style="40" customWidth="1"/>
    <col min="12560" max="12800" width="6.88671875" style="40" customWidth="1"/>
    <col min="12801" max="12801" width="5.6640625" style="40" customWidth="1"/>
    <col min="12802" max="12802" width="4.109375" style="40" customWidth="1"/>
    <col min="12803" max="12803" width="7.33203125" style="40" customWidth="1"/>
    <col min="12804" max="12804" width="2.33203125" style="40" customWidth="1"/>
    <col min="12805" max="12805" width="3" style="40" customWidth="1"/>
    <col min="12806" max="12806" width="5.109375" style="40" customWidth="1"/>
    <col min="12807" max="12807" width="10.109375" style="40" customWidth="1"/>
    <col min="12808" max="12808" width="10.44140625" style="40" customWidth="1"/>
    <col min="12809" max="12809" width="2.6640625" style="40" customWidth="1"/>
    <col min="12810" max="12810" width="8" style="40" customWidth="1"/>
    <col min="12811" max="12811" width="5.6640625" style="40" customWidth="1"/>
    <col min="12812" max="12812" width="8" style="40" customWidth="1"/>
    <col min="12813" max="12814" width="9.33203125" style="40" customWidth="1"/>
    <col min="12815" max="12815" width="8" style="40" customWidth="1"/>
    <col min="12816" max="13056" width="6.88671875" style="40" customWidth="1"/>
    <col min="13057" max="13057" width="5.6640625" style="40" customWidth="1"/>
    <col min="13058" max="13058" width="4.109375" style="40" customWidth="1"/>
    <col min="13059" max="13059" width="7.33203125" style="40" customWidth="1"/>
    <col min="13060" max="13060" width="2.33203125" style="40" customWidth="1"/>
    <col min="13061" max="13061" width="3" style="40" customWidth="1"/>
    <col min="13062" max="13062" width="5.109375" style="40" customWidth="1"/>
    <col min="13063" max="13063" width="10.109375" style="40" customWidth="1"/>
    <col min="13064" max="13064" width="10.44140625" style="40" customWidth="1"/>
    <col min="13065" max="13065" width="2.6640625" style="40" customWidth="1"/>
    <col min="13066" max="13066" width="8" style="40" customWidth="1"/>
    <col min="13067" max="13067" width="5.6640625" style="40" customWidth="1"/>
    <col min="13068" max="13068" width="8" style="40" customWidth="1"/>
    <col min="13069" max="13070" width="9.33203125" style="40" customWidth="1"/>
    <col min="13071" max="13071" width="8" style="40" customWidth="1"/>
    <col min="13072" max="13312" width="6.88671875" style="40" customWidth="1"/>
    <col min="13313" max="13313" width="5.6640625" style="40" customWidth="1"/>
    <col min="13314" max="13314" width="4.109375" style="40" customWidth="1"/>
    <col min="13315" max="13315" width="7.33203125" style="40" customWidth="1"/>
    <col min="13316" max="13316" width="2.33203125" style="40" customWidth="1"/>
    <col min="13317" max="13317" width="3" style="40" customWidth="1"/>
    <col min="13318" max="13318" width="5.109375" style="40" customWidth="1"/>
    <col min="13319" max="13319" width="10.109375" style="40" customWidth="1"/>
    <col min="13320" max="13320" width="10.44140625" style="40" customWidth="1"/>
    <col min="13321" max="13321" width="2.6640625" style="40" customWidth="1"/>
    <col min="13322" max="13322" width="8" style="40" customWidth="1"/>
    <col min="13323" max="13323" width="5.6640625" style="40" customWidth="1"/>
    <col min="13324" max="13324" width="8" style="40" customWidth="1"/>
    <col min="13325" max="13326" width="9.33203125" style="40" customWidth="1"/>
    <col min="13327" max="13327" width="8" style="40" customWidth="1"/>
    <col min="13328" max="13568" width="6.88671875" style="40" customWidth="1"/>
    <col min="13569" max="13569" width="5.6640625" style="40" customWidth="1"/>
    <col min="13570" max="13570" width="4.109375" style="40" customWidth="1"/>
    <col min="13571" max="13571" width="7.33203125" style="40" customWidth="1"/>
    <col min="13572" max="13572" width="2.33203125" style="40" customWidth="1"/>
    <col min="13573" max="13573" width="3" style="40" customWidth="1"/>
    <col min="13574" max="13574" width="5.109375" style="40" customWidth="1"/>
    <col min="13575" max="13575" width="10.109375" style="40" customWidth="1"/>
    <col min="13576" max="13576" width="10.44140625" style="40" customWidth="1"/>
    <col min="13577" max="13577" width="2.6640625" style="40" customWidth="1"/>
    <col min="13578" max="13578" width="8" style="40" customWidth="1"/>
    <col min="13579" max="13579" width="5.6640625" style="40" customWidth="1"/>
    <col min="13580" max="13580" width="8" style="40" customWidth="1"/>
    <col min="13581" max="13582" width="9.33203125" style="40" customWidth="1"/>
    <col min="13583" max="13583" width="8" style="40" customWidth="1"/>
    <col min="13584" max="13824" width="6.88671875" style="40" customWidth="1"/>
    <col min="13825" max="13825" width="5.6640625" style="40" customWidth="1"/>
    <col min="13826" max="13826" width="4.109375" style="40" customWidth="1"/>
    <col min="13827" max="13827" width="7.33203125" style="40" customWidth="1"/>
    <col min="13828" max="13828" width="2.33203125" style="40" customWidth="1"/>
    <col min="13829" max="13829" width="3" style="40" customWidth="1"/>
    <col min="13830" max="13830" width="5.109375" style="40" customWidth="1"/>
    <col min="13831" max="13831" width="10.109375" style="40" customWidth="1"/>
    <col min="13832" max="13832" width="10.44140625" style="40" customWidth="1"/>
    <col min="13833" max="13833" width="2.6640625" style="40" customWidth="1"/>
    <col min="13834" max="13834" width="8" style="40" customWidth="1"/>
    <col min="13835" max="13835" width="5.6640625" style="40" customWidth="1"/>
    <col min="13836" max="13836" width="8" style="40" customWidth="1"/>
    <col min="13837" max="13838" width="9.33203125" style="40" customWidth="1"/>
    <col min="13839" max="13839" width="8" style="40" customWidth="1"/>
    <col min="13840" max="14080" width="6.88671875" style="40" customWidth="1"/>
    <col min="14081" max="14081" width="5.6640625" style="40" customWidth="1"/>
    <col min="14082" max="14082" width="4.109375" style="40" customWidth="1"/>
    <col min="14083" max="14083" width="7.33203125" style="40" customWidth="1"/>
    <col min="14084" max="14084" width="2.33203125" style="40" customWidth="1"/>
    <col min="14085" max="14085" width="3" style="40" customWidth="1"/>
    <col min="14086" max="14086" width="5.109375" style="40" customWidth="1"/>
    <col min="14087" max="14087" width="10.109375" style="40" customWidth="1"/>
    <col min="14088" max="14088" width="10.44140625" style="40" customWidth="1"/>
    <col min="14089" max="14089" width="2.6640625" style="40" customWidth="1"/>
    <col min="14090" max="14090" width="8" style="40" customWidth="1"/>
    <col min="14091" max="14091" width="5.6640625" style="40" customWidth="1"/>
    <col min="14092" max="14092" width="8" style="40" customWidth="1"/>
    <col min="14093" max="14094" width="9.33203125" style="40" customWidth="1"/>
    <col min="14095" max="14095" width="8" style="40" customWidth="1"/>
    <col min="14096" max="14336" width="6.88671875" style="40" customWidth="1"/>
    <col min="14337" max="14337" width="5.6640625" style="40" customWidth="1"/>
    <col min="14338" max="14338" width="4.109375" style="40" customWidth="1"/>
    <col min="14339" max="14339" width="7.33203125" style="40" customWidth="1"/>
    <col min="14340" max="14340" width="2.33203125" style="40" customWidth="1"/>
    <col min="14341" max="14341" width="3" style="40" customWidth="1"/>
    <col min="14342" max="14342" width="5.109375" style="40" customWidth="1"/>
    <col min="14343" max="14343" width="10.109375" style="40" customWidth="1"/>
    <col min="14344" max="14344" width="10.44140625" style="40" customWidth="1"/>
    <col min="14345" max="14345" width="2.6640625" style="40" customWidth="1"/>
    <col min="14346" max="14346" width="8" style="40" customWidth="1"/>
    <col min="14347" max="14347" width="5.6640625" style="40" customWidth="1"/>
    <col min="14348" max="14348" width="8" style="40" customWidth="1"/>
    <col min="14349" max="14350" width="9.33203125" style="40" customWidth="1"/>
    <col min="14351" max="14351" width="8" style="40" customWidth="1"/>
    <col min="14352" max="14592" width="6.88671875" style="40" customWidth="1"/>
    <col min="14593" max="14593" width="5.6640625" style="40" customWidth="1"/>
    <col min="14594" max="14594" width="4.109375" style="40" customWidth="1"/>
    <col min="14595" max="14595" width="7.33203125" style="40" customWidth="1"/>
    <col min="14596" max="14596" width="2.33203125" style="40" customWidth="1"/>
    <col min="14597" max="14597" width="3" style="40" customWidth="1"/>
    <col min="14598" max="14598" width="5.109375" style="40" customWidth="1"/>
    <col min="14599" max="14599" width="10.109375" style="40" customWidth="1"/>
    <col min="14600" max="14600" width="10.44140625" style="40" customWidth="1"/>
    <col min="14601" max="14601" width="2.6640625" style="40" customWidth="1"/>
    <col min="14602" max="14602" width="8" style="40" customWidth="1"/>
    <col min="14603" max="14603" width="5.6640625" style="40" customWidth="1"/>
    <col min="14604" max="14604" width="8" style="40" customWidth="1"/>
    <col min="14605" max="14606" width="9.33203125" style="40" customWidth="1"/>
    <col min="14607" max="14607" width="8" style="40" customWidth="1"/>
    <col min="14608" max="14848" width="6.88671875" style="40" customWidth="1"/>
    <col min="14849" max="14849" width="5.6640625" style="40" customWidth="1"/>
    <col min="14850" max="14850" width="4.109375" style="40" customWidth="1"/>
    <col min="14851" max="14851" width="7.33203125" style="40" customWidth="1"/>
    <col min="14852" max="14852" width="2.33203125" style="40" customWidth="1"/>
    <col min="14853" max="14853" width="3" style="40" customWidth="1"/>
    <col min="14854" max="14854" width="5.109375" style="40" customWidth="1"/>
    <col min="14855" max="14855" width="10.109375" style="40" customWidth="1"/>
    <col min="14856" max="14856" width="10.44140625" style="40" customWidth="1"/>
    <col min="14857" max="14857" width="2.6640625" style="40" customWidth="1"/>
    <col min="14858" max="14858" width="8" style="40" customWidth="1"/>
    <col min="14859" max="14859" width="5.6640625" style="40" customWidth="1"/>
    <col min="14860" max="14860" width="8" style="40" customWidth="1"/>
    <col min="14861" max="14862" width="9.33203125" style="40" customWidth="1"/>
    <col min="14863" max="14863" width="8" style="40" customWidth="1"/>
    <col min="14864" max="15104" width="6.88671875" style="40" customWidth="1"/>
    <col min="15105" max="15105" width="5.6640625" style="40" customWidth="1"/>
    <col min="15106" max="15106" width="4.109375" style="40" customWidth="1"/>
    <col min="15107" max="15107" width="7.33203125" style="40" customWidth="1"/>
    <col min="15108" max="15108" width="2.33203125" style="40" customWidth="1"/>
    <col min="15109" max="15109" width="3" style="40" customWidth="1"/>
    <col min="15110" max="15110" width="5.109375" style="40" customWidth="1"/>
    <col min="15111" max="15111" width="10.109375" style="40" customWidth="1"/>
    <col min="15112" max="15112" width="10.44140625" style="40" customWidth="1"/>
    <col min="15113" max="15113" width="2.6640625" style="40" customWidth="1"/>
    <col min="15114" max="15114" width="8" style="40" customWidth="1"/>
    <col min="15115" max="15115" width="5.6640625" style="40" customWidth="1"/>
    <col min="15116" max="15116" width="8" style="40" customWidth="1"/>
    <col min="15117" max="15118" width="9.33203125" style="40" customWidth="1"/>
    <col min="15119" max="15119" width="8" style="40" customWidth="1"/>
    <col min="15120" max="15360" width="6.88671875" style="40" customWidth="1"/>
    <col min="15361" max="15361" width="5.6640625" style="40" customWidth="1"/>
    <col min="15362" max="15362" width="4.109375" style="40" customWidth="1"/>
    <col min="15363" max="15363" width="7.33203125" style="40" customWidth="1"/>
    <col min="15364" max="15364" width="2.33203125" style="40" customWidth="1"/>
    <col min="15365" max="15365" width="3" style="40" customWidth="1"/>
    <col min="15366" max="15366" width="5.109375" style="40" customWidth="1"/>
    <col min="15367" max="15367" width="10.109375" style="40" customWidth="1"/>
    <col min="15368" max="15368" width="10.44140625" style="40" customWidth="1"/>
    <col min="15369" max="15369" width="2.6640625" style="40" customWidth="1"/>
    <col min="15370" max="15370" width="8" style="40" customWidth="1"/>
    <col min="15371" max="15371" width="5.6640625" style="40" customWidth="1"/>
    <col min="15372" max="15372" width="8" style="40" customWidth="1"/>
    <col min="15373" max="15374" width="9.33203125" style="40" customWidth="1"/>
    <col min="15375" max="15375" width="8" style="40" customWidth="1"/>
    <col min="15376" max="15616" width="6.88671875" style="40" customWidth="1"/>
    <col min="15617" max="15617" width="5.6640625" style="40" customWidth="1"/>
    <col min="15618" max="15618" width="4.109375" style="40" customWidth="1"/>
    <col min="15619" max="15619" width="7.33203125" style="40" customWidth="1"/>
    <col min="15620" max="15620" width="2.33203125" style="40" customWidth="1"/>
    <col min="15621" max="15621" width="3" style="40" customWidth="1"/>
    <col min="15622" max="15622" width="5.109375" style="40" customWidth="1"/>
    <col min="15623" max="15623" width="10.109375" style="40" customWidth="1"/>
    <col min="15624" max="15624" width="10.44140625" style="40" customWidth="1"/>
    <col min="15625" max="15625" width="2.6640625" style="40" customWidth="1"/>
    <col min="15626" max="15626" width="8" style="40" customWidth="1"/>
    <col min="15627" max="15627" width="5.6640625" style="40" customWidth="1"/>
    <col min="15628" max="15628" width="8" style="40" customWidth="1"/>
    <col min="15629" max="15630" width="9.33203125" style="40" customWidth="1"/>
    <col min="15631" max="15631" width="8" style="40" customWidth="1"/>
    <col min="15632" max="15872" width="6.88671875" style="40" customWidth="1"/>
    <col min="15873" max="15873" width="5.6640625" style="40" customWidth="1"/>
    <col min="15874" max="15874" width="4.109375" style="40" customWidth="1"/>
    <col min="15875" max="15875" width="7.33203125" style="40" customWidth="1"/>
    <col min="15876" max="15876" width="2.33203125" style="40" customWidth="1"/>
    <col min="15877" max="15877" width="3" style="40" customWidth="1"/>
    <col min="15878" max="15878" width="5.109375" style="40" customWidth="1"/>
    <col min="15879" max="15879" width="10.109375" style="40" customWidth="1"/>
    <col min="15880" max="15880" width="10.44140625" style="40" customWidth="1"/>
    <col min="15881" max="15881" width="2.6640625" style="40" customWidth="1"/>
    <col min="15882" max="15882" width="8" style="40" customWidth="1"/>
    <col min="15883" max="15883" width="5.6640625" style="40" customWidth="1"/>
    <col min="15884" max="15884" width="8" style="40" customWidth="1"/>
    <col min="15885" max="15886" width="9.33203125" style="40" customWidth="1"/>
    <col min="15887" max="15887" width="8" style="40" customWidth="1"/>
    <col min="15888" max="16128" width="6.88671875" style="40" customWidth="1"/>
    <col min="16129" max="16129" width="5.6640625" style="40" customWidth="1"/>
    <col min="16130" max="16130" width="4.109375" style="40" customWidth="1"/>
    <col min="16131" max="16131" width="7.33203125" style="40" customWidth="1"/>
    <col min="16132" max="16132" width="2.33203125" style="40" customWidth="1"/>
    <col min="16133" max="16133" width="3" style="40" customWidth="1"/>
    <col min="16134" max="16134" width="5.109375" style="40" customWidth="1"/>
    <col min="16135" max="16135" width="10.109375" style="40" customWidth="1"/>
    <col min="16136" max="16136" width="10.44140625" style="40" customWidth="1"/>
    <col min="16137" max="16137" width="2.6640625" style="40" customWidth="1"/>
    <col min="16138" max="16138" width="8" style="40" customWidth="1"/>
    <col min="16139" max="16139" width="5.6640625" style="40" customWidth="1"/>
    <col min="16140" max="16140" width="8" style="40" customWidth="1"/>
    <col min="16141" max="16142" width="9.33203125" style="40" customWidth="1"/>
    <col min="16143" max="16143" width="8" style="40" customWidth="1"/>
    <col min="16144" max="16384" width="6.88671875" style="40" customWidth="1"/>
  </cols>
  <sheetData>
    <row r="1" spans="2:15" x14ac:dyDescent="0.25"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48"/>
      <c r="O1" s="47"/>
    </row>
    <row r="2" spans="2:15" customFormat="1" x14ac:dyDescent="0.25">
      <c r="B2" s="178" t="s">
        <v>532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3" spans="2:15" customFormat="1" x14ac:dyDescent="0.25">
      <c r="B3" s="178" t="s">
        <v>533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</row>
    <row r="4" spans="2:15" customFormat="1" x14ac:dyDescent="0.25">
      <c r="B4" s="2"/>
      <c r="C4" s="4"/>
      <c r="D4" s="2"/>
      <c r="F4" s="1"/>
      <c r="G4" s="1"/>
    </row>
    <row r="5" spans="2:15" s="41" customFormat="1" x14ac:dyDescent="0.25">
      <c r="B5" s="42"/>
      <c r="C5" s="43" t="s">
        <v>371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8" spans="2:15" ht="12.75" customHeight="1" x14ac:dyDescent="0.25">
      <c r="B8" s="204" t="s">
        <v>239</v>
      </c>
      <c r="C8" s="204"/>
      <c r="D8" s="200" t="s">
        <v>59</v>
      </c>
      <c r="E8" s="200"/>
      <c r="F8" s="200"/>
      <c r="G8" s="205" t="s">
        <v>58</v>
      </c>
      <c r="H8" s="205"/>
      <c r="I8" s="205"/>
      <c r="J8" s="205"/>
      <c r="K8" s="205"/>
      <c r="L8" s="205"/>
      <c r="M8" s="205"/>
      <c r="N8" s="205"/>
      <c r="O8" s="205"/>
    </row>
    <row r="9" spans="2:15" x14ac:dyDescent="0.25">
      <c r="B9" s="202" t="s">
        <v>237</v>
      </c>
      <c r="C9" s="202"/>
      <c r="D9" s="200" t="s">
        <v>305</v>
      </c>
      <c r="E9" s="200"/>
      <c r="F9" s="85" t="s">
        <v>235</v>
      </c>
      <c r="H9" s="85" t="s">
        <v>234</v>
      </c>
      <c r="K9" s="206" t="s">
        <v>304</v>
      </c>
      <c r="L9" s="206"/>
      <c r="M9" s="206"/>
      <c r="N9" s="206"/>
      <c r="O9" s="86">
        <v>10500</v>
      </c>
    </row>
    <row r="11" spans="2:15" x14ac:dyDescent="0.25">
      <c r="B11" s="200" t="s">
        <v>232</v>
      </c>
      <c r="C11" s="200"/>
      <c r="D11" s="200" t="s">
        <v>231</v>
      </c>
      <c r="E11" s="200"/>
      <c r="F11" s="200"/>
      <c r="G11" s="200"/>
      <c r="H11" s="200"/>
      <c r="I11" s="200"/>
      <c r="J11" s="200"/>
      <c r="K11" s="87" t="s">
        <v>230</v>
      </c>
      <c r="L11" s="88" t="s">
        <v>229</v>
      </c>
      <c r="M11" s="88" t="s">
        <v>228</v>
      </c>
      <c r="N11" s="88" t="s">
        <v>227</v>
      </c>
      <c r="O11" s="88" t="s">
        <v>226</v>
      </c>
    </row>
    <row r="12" spans="2:15" x14ac:dyDescent="0.25">
      <c r="D12" s="201" t="s">
        <v>253</v>
      </c>
      <c r="E12" s="201"/>
      <c r="F12" s="201"/>
      <c r="G12" s="201"/>
      <c r="H12" s="201"/>
      <c r="I12" s="201"/>
      <c r="J12" s="201"/>
    </row>
    <row r="13" spans="2:15" ht="12.75" customHeight="1" x14ac:dyDescent="0.25">
      <c r="B13" s="202" t="s">
        <v>370</v>
      </c>
      <c r="C13" s="202"/>
      <c r="D13" s="204" t="s">
        <v>58</v>
      </c>
      <c r="E13" s="204"/>
      <c r="F13" s="204"/>
      <c r="G13" s="204"/>
      <c r="H13" s="204"/>
      <c r="I13" s="204"/>
      <c r="J13" s="204"/>
      <c r="K13" s="89" t="s">
        <v>334</v>
      </c>
      <c r="M13" s="90">
        <v>1</v>
      </c>
      <c r="N13" s="91">
        <v>10500</v>
      </c>
      <c r="O13" s="91">
        <v>10500</v>
      </c>
    </row>
    <row r="14" spans="2:15" x14ac:dyDescent="0.25">
      <c r="D14" s="204"/>
      <c r="E14" s="204"/>
      <c r="F14" s="204"/>
      <c r="G14" s="204"/>
      <c r="H14" s="204"/>
      <c r="I14" s="204"/>
      <c r="J14" s="204"/>
    </row>
    <row r="15" spans="2:15" x14ac:dyDescent="0.25">
      <c r="O15" s="92">
        <v>10500</v>
      </c>
    </row>
    <row r="17" spans="2:15" ht="12.75" customHeight="1" x14ac:dyDescent="0.25">
      <c r="B17" s="204" t="s">
        <v>239</v>
      </c>
      <c r="C17" s="204"/>
      <c r="D17" s="200" t="s">
        <v>57</v>
      </c>
      <c r="E17" s="200"/>
      <c r="F17" s="200"/>
      <c r="G17" s="205" t="s">
        <v>56</v>
      </c>
      <c r="H17" s="205"/>
      <c r="I17" s="205"/>
      <c r="J17" s="205"/>
      <c r="K17" s="205"/>
      <c r="L17" s="205"/>
      <c r="M17" s="205"/>
      <c r="N17" s="205"/>
      <c r="O17" s="205"/>
    </row>
    <row r="18" spans="2:15" x14ac:dyDescent="0.25">
      <c r="B18" s="202" t="s">
        <v>237</v>
      </c>
      <c r="C18" s="202"/>
      <c r="D18" s="200" t="s">
        <v>305</v>
      </c>
      <c r="E18" s="200"/>
      <c r="F18" s="85" t="s">
        <v>235</v>
      </c>
      <c r="H18" s="85" t="s">
        <v>234</v>
      </c>
      <c r="K18" s="206" t="s">
        <v>304</v>
      </c>
      <c r="L18" s="206"/>
      <c r="M18" s="206"/>
      <c r="N18" s="206"/>
      <c r="O18" s="86">
        <v>10500</v>
      </c>
    </row>
    <row r="20" spans="2:15" x14ac:dyDescent="0.25">
      <c r="B20" s="200" t="s">
        <v>232</v>
      </c>
      <c r="C20" s="200"/>
      <c r="D20" s="200" t="s">
        <v>231</v>
      </c>
      <c r="E20" s="200"/>
      <c r="F20" s="200"/>
      <c r="G20" s="200"/>
      <c r="H20" s="200"/>
      <c r="I20" s="200"/>
      <c r="J20" s="200"/>
      <c r="K20" s="87" t="s">
        <v>230</v>
      </c>
      <c r="L20" s="88" t="s">
        <v>229</v>
      </c>
      <c r="M20" s="88" t="s">
        <v>228</v>
      </c>
      <c r="N20" s="88" t="s">
        <v>227</v>
      </c>
      <c r="O20" s="88" t="s">
        <v>226</v>
      </c>
    </row>
    <row r="21" spans="2:15" x14ac:dyDescent="0.25">
      <c r="D21" s="201" t="s">
        <v>253</v>
      </c>
      <c r="E21" s="201"/>
      <c r="F21" s="201"/>
      <c r="G21" s="201"/>
      <c r="H21" s="201"/>
      <c r="I21" s="201"/>
      <c r="J21" s="201"/>
    </row>
    <row r="22" spans="2:15" ht="12.75" customHeight="1" x14ac:dyDescent="0.25">
      <c r="B22" s="202" t="s">
        <v>369</v>
      </c>
      <c r="C22" s="202"/>
      <c r="D22" s="204" t="s">
        <v>56</v>
      </c>
      <c r="E22" s="204"/>
      <c r="F22" s="204"/>
      <c r="G22" s="204"/>
      <c r="H22" s="204"/>
      <c r="I22" s="204"/>
      <c r="J22" s="204"/>
      <c r="K22" s="89" t="s">
        <v>334</v>
      </c>
      <c r="M22" s="90">
        <v>1</v>
      </c>
      <c r="N22" s="91">
        <v>10500</v>
      </c>
      <c r="O22" s="91">
        <v>10500</v>
      </c>
    </row>
    <row r="23" spans="2:15" x14ac:dyDescent="0.25">
      <c r="D23" s="204"/>
      <c r="E23" s="204"/>
      <c r="F23" s="204"/>
      <c r="G23" s="204"/>
      <c r="H23" s="204"/>
      <c r="I23" s="204"/>
      <c r="J23" s="204"/>
    </row>
    <row r="24" spans="2:15" x14ac:dyDescent="0.25">
      <c r="O24" s="92">
        <v>10500</v>
      </c>
    </row>
    <row r="26" spans="2:15" ht="12.75" customHeight="1" x14ac:dyDescent="0.25">
      <c r="B26" s="204" t="s">
        <v>239</v>
      </c>
      <c r="C26" s="204"/>
      <c r="D26" s="200" t="s">
        <v>55</v>
      </c>
      <c r="E26" s="200"/>
      <c r="F26" s="200"/>
      <c r="G26" s="205" t="s">
        <v>54</v>
      </c>
      <c r="H26" s="205"/>
      <c r="I26" s="205"/>
      <c r="J26" s="205"/>
      <c r="K26" s="205"/>
      <c r="L26" s="205"/>
      <c r="M26" s="205"/>
      <c r="N26" s="205"/>
      <c r="O26" s="205"/>
    </row>
    <row r="27" spans="2:15" x14ac:dyDescent="0.25">
      <c r="B27" s="202" t="s">
        <v>237</v>
      </c>
      <c r="C27" s="202"/>
      <c r="D27" s="200" t="s">
        <v>305</v>
      </c>
      <c r="E27" s="200"/>
      <c r="F27" s="85" t="s">
        <v>235</v>
      </c>
      <c r="H27" s="85" t="s">
        <v>234</v>
      </c>
      <c r="K27" s="206" t="s">
        <v>304</v>
      </c>
      <c r="L27" s="206"/>
      <c r="M27" s="206"/>
      <c r="N27" s="206"/>
      <c r="O27" s="86">
        <v>13965</v>
      </c>
    </row>
    <row r="29" spans="2:15" x14ac:dyDescent="0.25">
      <c r="B29" s="200" t="s">
        <v>232</v>
      </c>
      <c r="C29" s="200"/>
      <c r="D29" s="200" t="s">
        <v>231</v>
      </c>
      <c r="E29" s="200"/>
      <c r="F29" s="200"/>
      <c r="G29" s="200"/>
      <c r="H29" s="200"/>
      <c r="I29" s="200"/>
      <c r="J29" s="200"/>
      <c r="K29" s="87" t="s">
        <v>230</v>
      </c>
      <c r="L29" s="88" t="s">
        <v>229</v>
      </c>
      <c r="M29" s="88" t="s">
        <v>228</v>
      </c>
      <c r="N29" s="88" t="s">
        <v>227</v>
      </c>
      <c r="O29" s="88" t="s">
        <v>226</v>
      </c>
    </row>
    <row r="30" spans="2:15" x14ac:dyDescent="0.25">
      <c r="D30" s="201" t="s">
        <v>253</v>
      </c>
      <c r="E30" s="201"/>
      <c r="F30" s="201"/>
      <c r="G30" s="201"/>
      <c r="H30" s="201"/>
      <c r="I30" s="201"/>
      <c r="J30" s="201"/>
    </row>
    <row r="31" spans="2:15" ht="12.75" customHeight="1" x14ac:dyDescent="0.25">
      <c r="B31" s="202" t="s">
        <v>368</v>
      </c>
      <c r="C31" s="202"/>
      <c r="D31" s="204" t="s">
        <v>54</v>
      </c>
      <c r="E31" s="204"/>
      <c r="F31" s="204"/>
      <c r="G31" s="204"/>
      <c r="H31" s="204"/>
      <c r="I31" s="204"/>
      <c r="J31" s="204"/>
      <c r="K31" s="89" t="s">
        <v>334</v>
      </c>
      <c r="M31" s="90">
        <v>1</v>
      </c>
      <c r="N31" s="91">
        <v>13965</v>
      </c>
      <c r="O31" s="91">
        <v>13965</v>
      </c>
    </row>
    <row r="32" spans="2:15" x14ac:dyDescent="0.25">
      <c r="D32" s="204"/>
      <c r="E32" s="204"/>
      <c r="F32" s="204"/>
      <c r="G32" s="204"/>
      <c r="H32" s="204"/>
      <c r="I32" s="204"/>
      <c r="J32" s="204"/>
    </row>
    <row r="33" spans="2:15" x14ac:dyDescent="0.25">
      <c r="O33" s="92">
        <v>13965</v>
      </c>
    </row>
    <row r="35" spans="2:15" ht="12.75" customHeight="1" x14ac:dyDescent="0.25">
      <c r="B35" s="204" t="s">
        <v>239</v>
      </c>
      <c r="C35" s="204"/>
      <c r="D35" s="200" t="s">
        <v>53</v>
      </c>
      <c r="E35" s="200"/>
      <c r="F35" s="200"/>
      <c r="G35" s="205" t="s">
        <v>52</v>
      </c>
      <c r="H35" s="205"/>
      <c r="I35" s="205"/>
      <c r="J35" s="205"/>
      <c r="K35" s="205"/>
      <c r="L35" s="205"/>
      <c r="M35" s="205"/>
      <c r="N35" s="205"/>
      <c r="O35" s="205"/>
    </row>
    <row r="36" spans="2:15" x14ac:dyDescent="0.25">
      <c r="B36" s="202" t="s">
        <v>237</v>
      </c>
      <c r="C36" s="202"/>
      <c r="D36" s="200" t="s">
        <v>305</v>
      </c>
      <c r="E36" s="200"/>
      <c r="F36" s="85" t="s">
        <v>235</v>
      </c>
      <c r="H36" s="85" t="s">
        <v>234</v>
      </c>
      <c r="K36" s="206" t="s">
        <v>304</v>
      </c>
      <c r="L36" s="206"/>
      <c r="M36" s="206"/>
      <c r="N36" s="206"/>
      <c r="O36" s="86">
        <v>10500</v>
      </c>
    </row>
    <row r="38" spans="2:15" x14ac:dyDescent="0.25">
      <c r="B38" s="200" t="s">
        <v>232</v>
      </c>
      <c r="C38" s="200"/>
      <c r="D38" s="200" t="s">
        <v>231</v>
      </c>
      <c r="E38" s="200"/>
      <c r="F38" s="200"/>
      <c r="G38" s="200"/>
      <c r="H38" s="200"/>
      <c r="I38" s="200"/>
      <c r="J38" s="200"/>
      <c r="K38" s="87" t="s">
        <v>230</v>
      </c>
      <c r="L38" s="88" t="s">
        <v>229</v>
      </c>
      <c r="M38" s="88" t="s">
        <v>228</v>
      </c>
      <c r="N38" s="88" t="s">
        <v>227</v>
      </c>
      <c r="O38" s="88" t="s">
        <v>226</v>
      </c>
    </row>
    <row r="39" spans="2:15" x14ac:dyDescent="0.25">
      <c r="D39" s="201" t="s">
        <v>253</v>
      </c>
      <c r="E39" s="201"/>
      <c r="F39" s="201"/>
      <c r="G39" s="201"/>
      <c r="H39" s="201"/>
      <c r="I39" s="201"/>
      <c r="J39" s="201"/>
    </row>
    <row r="40" spans="2:15" ht="12.75" customHeight="1" x14ac:dyDescent="0.25">
      <c r="B40" s="202" t="s">
        <v>367</v>
      </c>
      <c r="C40" s="202"/>
      <c r="D40" s="203" t="s">
        <v>52</v>
      </c>
      <c r="E40" s="203"/>
      <c r="F40" s="203"/>
      <c r="G40" s="203"/>
      <c r="H40" s="203"/>
      <c r="I40" s="203"/>
      <c r="J40" s="203"/>
      <c r="K40" s="89" t="s">
        <v>334</v>
      </c>
      <c r="M40" s="90">
        <v>1</v>
      </c>
      <c r="N40" s="91">
        <v>10500</v>
      </c>
      <c r="O40" s="91">
        <v>10500</v>
      </c>
    </row>
    <row r="41" spans="2:15" x14ac:dyDescent="0.25">
      <c r="O41" s="92">
        <v>10500</v>
      </c>
    </row>
    <row r="43" spans="2:15" ht="12.75" customHeight="1" x14ac:dyDescent="0.25">
      <c r="B43" s="204" t="s">
        <v>239</v>
      </c>
      <c r="C43" s="204"/>
      <c r="D43" s="200" t="s">
        <v>50</v>
      </c>
      <c r="E43" s="200"/>
      <c r="F43" s="200"/>
      <c r="G43" s="205" t="s">
        <v>49</v>
      </c>
      <c r="H43" s="205"/>
      <c r="I43" s="205"/>
      <c r="J43" s="205"/>
      <c r="K43" s="205"/>
      <c r="L43" s="205"/>
      <c r="M43" s="205"/>
      <c r="N43" s="205"/>
      <c r="O43" s="205"/>
    </row>
    <row r="44" spans="2:15" x14ac:dyDescent="0.25">
      <c r="B44" s="202" t="s">
        <v>237</v>
      </c>
      <c r="C44" s="202"/>
      <c r="D44" s="200" t="s">
        <v>305</v>
      </c>
      <c r="E44" s="200"/>
      <c r="F44" s="85" t="s">
        <v>235</v>
      </c>
      <c r="H44" s="85" t="s">
        <v>234</v>
      </c>
      <c r="K44" s="206" t="s">
        <v>304</v>
      </c>
      <c r="L44" s="206"/>
      <c r="M44" s="206"/>
      <c r="N44" s="206"/>
      <c r="O44" s="86">
        <v>1305528.7</v>
      </c>
    </row>
    <row r="46" spans="2:15" x14ac:dyDescent="0.25">
      <c r="B46" s="200" t="s">
        <v>232</v>
      </c>
      <c r="C46" s="200"/>
      <c r="D46" s="200" t="s">
        <v>231</v>
      </c>
      <c r="E46" s="200"/>
      <c r="F46" s="200"/>
      <c r="G46" s="200"/>
      <c r="H46" s="200"/>
      <c r="I46" s="200"/>
      <c r="J46" s="200"/>
      <c r="K46" s="87" t="s">
        <v>230</v>
      </c>
      <c r="L46" s="88" t="s">
        <v>229</v>
      </c>
      <c r="M46" s="88" t="s">
        <v>228</v>
      </c>
      <c r="N46" s="88" t="s">
        <v>227</v>
      </c>
      <c r="O46" s="88" t="s">
        <v>226</v>
      </c>
    </row>
    <row r="47" spans="2:15" x14ac:dyDescent="0.25">
      <c r="D47" s="201" t="s">
        <v>219</v>
      </c>
      <c r="E47" s="201"/>
      <c r="F47" s="201"/>
      <c r="G47" s="201"/>
      <c r="H47" s="201"/>
      <c r="I47" s="201"/>
      <c r="J47" s="201"/>
    </row>
    <row r="48" spans="2:15" ht="12.75" customHeight="1" x14ac:dyDescent="0.25">
      <c r="B48" s="202" t="s">
        <v>366</v>
      </c>
      <c r="C48" s="202"/>
      <c r="D48" s="203" t="s">
        <v>365</v>
      </c>
      <c r="E48" s="203"/>
      <c r="F48" s="203"/>
      <c r="G48" s="203"/>
      <c r="H48" s="203"/>
      <c r="I48" s="203"/>
      <c r="J48" s="203"/>
      <c r="K48" s="89" t="s">
        <v>14</v>
      </c>
      <c r="M48" s="90">
        <v>19</v>
      </c>
      <c r="N48" s="91">
        <v>4200</v>
      </c>
      <c r="O48" s="91">
        <v>79800</v>
      </c>
    </row>
    <row r="49" spans="2:15" ht="12.75" customHeight="1" x14ac:dyDescent="0.25">
      <c r="B49" s="202" t="s">
        <v>338</v>
      </c>
      <c r="C49" s="202"/>
      <c r="D49" s="203" t="s">
        <v>337</v>
      </c>
      <c r="E49" s="203"/>
      <c r="F49" s="203"/>
      <c r="G49" s="203"/>
      <c r="H49" s="203"/>
      <c r="I49" s="203"/>
      <c r="J49" s="203"/>
      <c r="K49" s="89" t="s">
        <v>14</v>
      </c>
      <c r="M49" s="90">
        <v>82</v>
      </c>
      <c r="N49" s="91">
        <v>1470</v>
      </c>
      <c r="O49" s="91">
        <v>120540</v>
      </c>
    </row>
    <row r="50" spans="2:15" ht="12.75" customHeight="1" x14ac:dyDescent="0.25">
      <c r="B50" s="202" t="s">
        <v>364</v>
      </c>
      <c r="C50" s="202"/>
      <c r="D50" s="203" t="s">
        <v>363</v>
      </c>
      <c r="E50" s="203"/>
      <c r="F50" s="203"/>
      <c r="G50" s="203"/>
      <c r="H50" s="203"/>
      <c r="I50" s="203"/>
      <c r="J50" s="203"/>
      <c r="K50" s="89" t="s">
        <v>334</v>
      </c>
      <c r="M50" s="90">
        <v>1</v>
      </c>
      <c r="N50" s="91">
        <v>5250</v>
      </c>
      <c r="O50" s="91">
        <v>5250</v>
      </c>
    </row>
    <row r="51" spans="2:15" ht="12.75" customHeight="1" x14ac:dyDescent="0.25">
      <c r="B51" s="202" t="s">
        <v>362</v>
      </c>
      <c r="C51" s="202"/>
      <c r="D51" s="203" t="s">
        <v>361</v>
      </c>
      <c r="E51" s="203"/>
      <c r="F51" s="203"/>
      <c r="G51" s="203"/>
      <c r="H51" s="203"/>
      <c r="I51" s="203"/>
      <c r="J51" s="203"/>
      <c r="K51" s="89" t="s">
        <v>14</v>
      </c>
      <c r="M51" s="90">
        <v>41</v>
      </c>
      <c r="N51" s="91">
        <v>2625</v>
      </c>
      <c r="O51" s="91">
        <v>107625</v>
      </c>
    </row>
    <row r="52" spans="2:15" ht="12.75" customHeight="1" x14ac:dyDescent="0.25">
      <c r="B52" s="202" t="s">
        <v>360</v>
      </c>
      <c r="C52" s="202"/>
      <c r="D52" s="203" t="s">
        <v>359</v>
      </c>
      <c r="E52" s="203"/>
      <c r="F52" s="203"/>
      <c r="G52" s="203"/>
      <c r="H52" s="203"/>
      <c r="I52" s="203"/>
      <c r="J52" s="203"/>
      <c r="K52" s="89" t="s">
        <v>14</v>
      </c>
      <c r="M52" s="90">
        <v>41</v>
      </c>
      <c r="N52" s="91">
        <v>682.5</v>
      </c>
      <c r="O52" s="91">
        <v>27982.5</v>
      </c>
    </row>
    <row r="53" spans="2:15" ht="12.75" customHeight="1" x14ac:dyDescent="0.25">
      <c r="B53" s="202" t="s">
        <v>358</v>
      </c>
      <c r="C53" s="202"/>
      <c r="D53" s="203" t="s">
        <v>357</v>
      </c>
      <c r="E53" s="203"/>
      <c r="F53" s="203"/>
      <c r="G53" s="203"/>
      <c r="H53" s="203"/>
      <c r="I53" s="203"/>
      <c r="J53" s="203"/>
      <c r="K53" s="89" t="s">
        <v>14</v>
      </c>
      <c r="M53" s="90">
        <v>41</v>
      </c>
      <c r="N53" s="91">
        <v>3150</v>
      </c>
      <c r="O53" s="91">
        <v>129150</v>
      </c>
    </row>
    <row r="54" spans="2:15" x14ac:dyDescent="0.25">
      <c r="O54" s="92">
        <v>470347.5</v>
      </c>
    </row>
    <row r="55" spans="2:15" x14ac:dyDescent="0.25">
      <c r="D55" s="201" t="s">
        <v>204</v>
      </c>
      <c r="E55" s="201"/>
      <c r="F55" s="201"/>
      <c r="G55" s="201"/>
      <c r="H55" s="201"/>
      <c r="I55" s="201"/>
      <c r="J55" s="201"/>
    </row>
    <row r="56" spans="2:15" ht="12.75" customHeight="1" x14ac:dyDescent="0.25">
      <c r="B56" s="202" t="s">
        <v>356</v>
      </c>
      <c r="C56" s="202"/>
      <c r="D56" s="203" t="s">
        <v>355</v>
      </c>
      <c r="E56" s="203"/>
      <c r="F56" s="203"/>
      <c r="G56" s="203"/>
      <c r="H56" s="203"/>
      <c r="I56" s="203"/>
      <c r="J56" s="203"/>
      <c r="K56" s="89" t="s">
        <v>201</v>
      </c>
      <c r="M56" s="90">
        <v>6240</v>
      </c>
      <c r="N56" s="91">
        <v>67.13</v>
      </c>
      <c r="O56" s="91">
        <v>418891.2</v>
      </c>
    </row>
    <row r="57" spans="2:15" x14ac:dyDescent="0.25">
      <c r="O57" s="92">
        <v>418891.2</v>
      </c>
    </row>
    <row r="58" spans="2:15" x14ac:dyDescent="0.25">
      <c r="D58" s="201" t="s">
        <v>253</v>
      </c>
      <c r="E58" s="201"/>
      <c r="F58" s="201"/>
      <c r="G58" s="201"/>
      <c r="H58" s="201"/>
      <c r="I58" s="201"/>
      <c r="J58" s="201"/>
    </row>
    <row r="59" spans="2:15" ht="12.75" customHeight="1" x14ac:dyDescent="0.25">
      <c r="B59" s="202" t="s">
        <v>354</v>
      </c>
      <c r="C59" s="202"/>
      <c r="D59" s="203" t="s">
        <v>353</v>
      </c>
      <c r="E59" s="203"/>
      <c r="F59" s="203"/>
      <c r="G59" s="203"/>
      <c r="H59" s="203"/>
      <c r="I59" s="203"/>
      <c r="J59" s="203"/>
      <c r="K59" s="89" t="s">
        <v>334</v>
      </c>
      <c r="M59" s="90">
        <v>1</v>
      </c>
      <c r="N59" s="91">
        <v>78750</v>
      </c>
      <c r="O59" s="91">
        <v>78750</v>
      </c>
    </row>
    <row r="60" spans="2:15" ht="12.75" customHeight="1" x14ac:dyDescent="0.25">
      <c r="B60" s="202" t="s">
        <v>352</v>
      </c>
      <c r="C60" s="202"/>
      <c r="D60" s="203" t="s">
        <v>351</v>
      </c>
      <c r="E60" s="203"/>
      <c r="F60" s="203"/>
      <c r="G60" s="203"/>
      <c r="H60" s="203"/>
      <c r="I60" s="203"/>
      <c r="J60" s="203"/>
      <c r="K60" s="89" t="s">
        <v>334</v>
      </c>
      <c r="M60" s="90">
        <v>1</v>
      </c>
      <c r="N60" s="91">
        <v>47250</v>
      </c>
      <c r="O60" s="91">
        <v>47250</v>
      </c>
    </row>
    <row r="61" spans="2:15" ht="12.75" customHeight="1" x14ac:dyDescent="0.25">
      <c r="B61" s="202" t="s">
        <v>350</v>
      </c>
      <c r="C61" s="202"/>
      <c r="D61" s="203" t="s">
        <v>349</v>
      </c>
      <c r="E61" s="203"/>
      <c r="F61" s="203"/>
      <c r="G61" s="203"/>
      <c r="H61" s="203"/>
      <c r="I61" s="203"/>
      <c r="J61" s="203"/>
      <c r="K61" s="89" t="s">
        <v>14</v>
      </c>
      <c r="M61" s="90">
        <v>20</v>
      </c>
      <c r="N61" s="91">
        <v>1050</v>
      </c>
      <c r="O61" s="91">
        <v>21000</v>
      </c>
    </row>
    <row r="62" spans="2:15" ht="12.75" customHeight="1" x14ac:dyDescent="0.25">
      <c r="B62" s="202" t="s">
        <v>348</v>
      </c>
      <c r="C62" s="202"/>
      <c r="D62" s="203" t="s">
        <v>347</v>
      </c>
      <c r="E62" s="203"/>
      <c r="F62" s="203"/>
      <c r="G62" s="203"/>
      <c r="H62" s="203"/>
      <c r="I62" s="203"/>
      <c r="J62" s="203"/>
      <c r="K62" s="89" t="s">
        <v>14</v>
      </c>
      <c r="M62" s="90">
        <v>20</v>
      </c>
      <c r="N62" s="91">
        <v>1050</v>
      </c>
      <c r="O62" s="91">
        <v>21000</v>
      </c>
    </row>
    <row r="63" spans="2:15" ht="12.75" customHeight="1" x14ac:dyDescent="0.25">
      <c r="B63" s="202" t="s">
        <v>346</v>
      </c>
      <c r="C63" s="202"/>
      <c r="D63" s="203" t="s">
        <v>345</v>
      </c>
      <c r="E63" s="203"/>
      <c r="F63" s="203"/>
      <c r="G63" s="203"/>
      <c r="H63" s="203"/>
      <c r="I63" s="203"/>
      <c r="J63" s="203"/>
      <c r="K63" s="89" t="s">
        <v>14</v>
      </c>
      <c r="M63" s="90">
        <v>20</v>
      </c>
      <c r="N63" s="91">
        <v>10500</v>
      </c>
      <c r="O63" s="91">
        <v>210000</v>
      </c>
    </row>
    <row r="64" spans="2:15" x14ac:dyDescent="0.25">
      <c r="O64" s="92">
        <v>378000</v>
      </c>
    </row>
    <row r="65" spans="2:15" x14ac:dyDescent="0.25">
      <c r="D65" s="201" t="s">
        <v>259</v>
      </c>
      <c r="E65" s="201"/>
      <c r="F65" s="201"/>
      <c r="G65" s="201"/>
      <c r="H65" s="201"/>
      <c r="I65" s="201"/>
      <c r="J65" s="201"/>
    </row>
    <row r="66" spans="2:15" ht="12.75" customHeight="1" x14ac:dyDescent="0.25">
      <c r="B66" s="202" t="s">
        <v>344</v>
      </c>
      <c r="C66" s="202"/>
      <c r="D66" s="203" t="s">
        <v>343</v>
      </c>
      <c r="E66" s="203"/>
      <c r="F66" s="203"/>
      <c r="G66" s="203"/>
      <c r="H66" s="203"/>
      <c r="I66" s="203"/>
      <c r="J66" s="203"/>
      <c r="K66" s="89" t="s">
        <v>327</v>
      </c>
      <c r="M66" s="90">
        <v>500</v>
      </c>
      <c r="N66" s="91">
        <v>76.58</v>
      </c>
      <c r="O66" s="91">
        <v>38290</v>
      </c>
    </row>
    <row r="67" spans="2:15" x14ac:dyDescent="0.25">
      <c r="O67" s="92">
        <v>38290</v>
      </c>
    </row>
    <row r="69" spans="2:15" ht="12.75" customHeight="1" x14ac:dyDescent="0.25">
      <c r="B69" s="204" t="s">
        <v>239</v>
      </c>
      <c r="C69" s="204"/>
      <c r="D69" s="200" t="s">
        <v>48</v>
      </c>
      <c r="E69" s="200"/>
      <c r="F69" s="200"/>
      <c r="G69" s="205" t="s">
        <v>47</v>
      </c>
      <c r="H69" s="205"/>
      <c r="I69" s="205"/>
      <c r="J69" s="205"/>
      <c r="K69" s="205"/>
      <c r="L69" s="205"/>
      <c r="M69" s="205"/>
      <c r="N69" s="205"/>
      <c r="O69" s="205"/>
    </row>
    <row r="70" spans="2:15" x14ac:dyDescent="0.25">
      <c r="B70" s="202" t="s">
        <v>237</v>
      </c>
      <c r="C70" s="202"/>
      <c r="D70" s="200" t="s">
        <v>305</v>
      </c>
      <c r="E70" s="200"/>
      <c r="F70" s="85" t="s">
        <v>235</v>
      </c>
      <c r="H70" s="85" t="s">
        <v>234</v>
      </c>
      <c r="K70" s="206" t="s">
        <v>304</v>
      </c>
      <c r="L70" s="206"/>
      <c r="M70" s="206"/>
      <c r="N70" s="206"/>
      <c r="O70" s="86">
        <v>804720</v>
      </c>
    </row>
    <row r="72" spans="2:15" x14ac:dyDescent="0.25">
      <c r="B72" s="200" t="s">
        <v>232</v>
      </c>
      <c r="C72" s="200"/>
      <c r="D72" s="200" t="s">
        <v>231</v>
      </c>
      <c r="E72" s="200"/>
      <c r="F72" s="200"/>
      <c r="G72" s="200"/>
      <c r="H72" s="200"/>
      <c r="I72" s="200"/>
      <c r="J72" s="200"/>
      <c r="K72" s="87" t="s">
        <v>230</v>
      </c>
      <c r="L72" s="88" t="s">
        <v>229</v>
      </c>
      <c r="M72" s="88" t="s">
        <v>228</v>
      </c>
      <c r="N72" s="88" t="s">
        <v>227</v>
      </c>
      <c r="O72" s="88" t="s">
        <v>226</v>
      </c>
    </row>
    <row r="73" spans="2:15" x14ac:dyDescent="0.25">
      <c r="D73" s="201" t="s">
        <v>253</v>
      </c>
      <c r="E73" s="201"/>
      <c r="F73" s="201"/>
      <c r="G73" s="201"/>
      <c r="H73" s="201"/>
      <c r="I73" s="201"/>
      <c r="J73" s="201"/>
    </row>
    <row r="74" spans="2:15" ht="12.75" customHeight="1" x14ac:dyDescent="0.25">
      <c r="B74" s="202" t="s">
        <v>342</v>
      </c>
      <c r="C74" s="202"/>
      <c r="D74" s="203" t="s">
        <v>341</v>
      </c>
      <c r="E74" s="203"/>
      <c r="F74" s="203"/>
      <c r="G74" s="203"/>
      <c r="H74" s="203"/>
      <c r="I74" s="203"/>
      <c r="J74" s="203"/>
      <c r="K74" s="89" t="s">
        <v>334</v>
      </c>
      <c r="M74" s="90">
        <v>1</v>
      </c>
      <c r="N74" s="91">
        <v>412020</v>
      </c>
      <c r="O74" s="91">
        <v>412020</v>
      </c>
    </row>
    <row r="75" spans="2:15" ht="12.75" customHeight="1" x14ac:dyDescent="0.25">
      <c r="B75" s="202" t="s">
        <v>340</v>
      </c>
      <c r="C75" s="202"/>
      <c r="D75" s="203" t="s">
        <v>339</v>
      </c>
      <c r="E75" s="203"/>
      <c r="F75" s="203"/>
      <c r="G75" s="203"/>
      <c r="H75" s="203"/>
      <c r="I75" s="203"/>
      <c r="J75" s="203"/>
      <c r="K75" s="89" t="s">
        <v>334</v>
      </c>
      <c r="M75" s="90">
        <v>1</v>
      </c>
      <c r="N75" s="91">
        <v>392700</v>
      </c>
      <c r="O75" s="91">
        <v>392700</v>
      </c>
    </row>
    <row r="76" spans="2:15" x14ac:dyDescent="0.25">
      <c r="O76" s="92">
        <v>804720</v>
      </c>
    </row>
    <row r="78" spans="2:15" ht="12.75" customHeight="1" x14ac:dyDescent="0.25">
      <c r="B78" s="204" t="s">
        <v>239</v>
      </c>
      <c r="C78" s="204"/>
      <c r="D78" s="200" t="s">
        <v>44</v>
      </c>
      <c r="E78" s="200"/>
      <c r="F78" s="200"/>
      <c r="G78" s="205" t="s">
        <v>43</v>
      </c>
      <c r="H78" s="205"/>
      <c r="I78" s="205"/>
      <c r="J78" s="205"/>
      <c r="K78" s="205"/>
      <c r="L78" s="205"/>
      <c r="M78" s="205"/>
      <c r="N78" s="205"/>
      <c r="O78" s="205"/>
    </row>
    <row r="79" spans="2:15" x14ac:dyDescent="0.25">
      <c r="B79" s="202" t="s">
        <v>237</v>
      </c>
      <c r="C79" s="202"/>
      <c r="D79" s="200" t="s">
        <v>305</v>
      </c>
      <c r="E79" s="200"/>
      <c r="F79" s="85" t="s">
        <v>235</v>
      </c>
      <c r="H79" s="85" t="s">
        <v>234</v>
      </c>
      <c r="K79" s="206" t="s">
        <v>304</v>
      </c>
      <c r="L79" s="206"/>
      <c r="M79" s="206"/>
      <c r="N79" s="206"/>
      <c r="O79" s="86">
        <v>298844.85000000003</v>
      </c>
    </row>
    <row r="81" spans="2:15" x14ac:dyDescent="0.25">
      <c r="B81" s="200" t="s">
        <v>232</v>
      </c>
      <c r="C81" s="200"/>
      <c r="D81" s="200" t="s">
        <v>231</v>
      </c>
      <c r="E81" s="200"/>
      <c r="F81" s="200"/>
      <c r="G81" s="200"/>
      <c r="H81" s="200"/>
      <c r="I81" s="200"/>
      <c r="J81" s="200"/>
      <c r="K81" s="87" t="s">
        <v>230</v>
      </c>
      <c r="L81" s="88" t="s">
        <v>229</v>
      </c>
      <c r="M81" s="88" t="s">
        <v>228</v>
      </c>
      <c r="N81" s="88" t="s">
        <v>227</v>
      </c>
      <c r="O81" s="88" t="s">
        <v>226</v>
      </c>
    </row>
    <row r="82" spans="2:15" x14ac:dyDescent="0.25">
      <c r="D82" s="201" t="s">
        <v>219</v>
      </c>
      <c r="E82" s="201"/>
      <c r="F82" s="201"/>
      <c r="G82" s="201"/>
      <c r="H82" s="201"/>
      <c r="I82" s="201"/>
      <c r="J82" s="201"/>
    </row>
    <row r="83" spans="2:15" ht="12.75" customHeight="1" x14ac:dyDescent="0.25">
      <c r="B83" s="202" t="s">
        <v>338</v>
      </c>
      <c r="C83" s="202"/>
      <c r="D83" s="203" t="s">
        <v>337</v>
      </c>
      <c r="E83" s="203"/>
      <c r="F83" s="203"/>
      <c r="G83" s="203"/>
      <c r="H83" s="203"/>
      <c r="I83" s="203"/>
      <c r="J83" s="203"/>
      <c r="K83" s="89" t="s">
        <v>14</v>
      </c>
      <c r="M83" s="90">
        <v>20</v>
      </c>
      <c r="N83" s="91">
        <v>1470</v>
      </c>
      <c r="O83" s="91">
        <v>29400</v>
      </c>
    </row>
    <row r="84" spans="2:15" ht="12.75" customHeight="1" x14ac:dyDescent="0.25">
      <c r="B84" s="202" t="s">
        <v>336</v>
      </c>
      <c r="C84" s="202"/>
      <c r="D84" s="203" t="s">
        <v>335</v>
      </c>
      <c r="E84" s="203"/>
      <c r="F84" s="203"/>
      <c r="G84" s="203"/>
      <c r="H84" s="203"/>
      <c r="I84" s="203"/>
      <c r="J84" s="203"/>
      <c r="K84" s="89" t="s">
        <v>334</v>
      </c>
      <c r="M84" s="90">
        <v>1</v>
      </c>
      <c r="N84" s="91">
        <v>9975</v>
      </c>
      <c r="O84" s="91">
        <v>9975</v>
      </c>
    </row>
    <row r="85" spans="2:15" x14ac:dyDescent="0.25">
      <c r="O85" s="92">
        <v>39375</v>
      </c>
    </row>
    <row r="86" spans="2:15" x14ac:dyDescent="0.25">
      <c r="D86" s="201" t="s">
        <v>204</v>
      </c>
      <c r="E86" s="201"/>
      <c r="F86" s="201"/>
      <c r="G86" s="201"/>
      <c r="H86" s="201"/>
      <c r="I86" s="201"/>
      <c r="J86" s="201"/>
    </row>
    <row r="87" spans="2:15" ht="12.75" customHeight="1" x14ac:dyDescent="0.25">
      <c r="B87" s="202" t="s">
        <v>333</v>
      </c>
      <c r="C87" s="202"/>
      <c r="D87" s="203" t="s">
        <v>332</v>
      </c>
      <c r="E87" s="203"/>
      <c r="F87" s="203"/>
      <c r="G87" s="203"/>
      <c r="H87" s="203"/>
      <c r="I87" s="203"/>
      <c r="J87" s="203"/>
      <c r="K87" s="89" t="s">
        <v>208</v>
      </c>
      <c r="M87" s="90">
        <v>1</v>
      </c>
      <c r="N87" s="91">
        <v>74257.7</v>
      </c>
      <c r="O87" s="91">
        <v>74257.7</v>
      </c>
    </row>
    <row r="88" spans="2:15" ht="12.75" customHeight="1" x14ac:dyDescent="0.25">
      <c r="B88" s="202" t="s">
        <v>331</v>
      </c>
      <c r="C88" s="202"/>
      <c r="D88" s="203" t="s">
        <v>330</v>
      </c>
      <c r="E88" s="203"/>
      <c r="F88" s="203"/>
      <c r="G88" s="203"/>
      <c r="H88" s="203"/>
      <c r="I88" s="203"/>
      <c r="J88" s="203"/>
      <c r="K88" s="89" t="s">
        <v>208</v>
      </c>
      <c r="M88" s="90">
        <v>1</v>
      </c>
      <c r="N88" s="91">
        <v>35739</v>
      </c>
      <c r="O88" s="91">
        <v>35739</v>
      </c>
    </row>
    <row r="89" spans="2:15" x14ac:dyDescent="0.25">
      <c r="O89" s="92">
        <v>109996.7</v>
      </c>
    </row>
    <row r="90" spans="2:15" x14ac:dyDescent="0.25">
      <c r="D90" s="201" t="s">
        <v>253</v>
      </c>
      <c r="E90" s="201"/>
      <c r="F90" s="201"/>
      <c r="G90" s="201"/>
      <c r="H90" s="201"/>
      <c r="I90" s="201"/>
      <c r="J90" s="201"/>
    </row>
    <row r="91" spans="2:15" ht="12.75" customHeight="1" x14ac:dyDescent="0.25">
      <c r="B91" s="202" t="s">
        <v>329</v>
      </c>
      <c r="C91" s="202"/>
      <c r="D91" s="203" t="s">
        <v>328</v>
      </c>
      <c r="E91" s="203"/>
      <c r="F91" s="203"/>
      <c r="G91" s="203"/>
      <c r="H91" s="203"/>
      <c r="I91" s="203"/>
      <c r="J91" s="203"/>
      <c r="K91" s="89" t="s">
        <v>327</v>
      </c>
      <c r="M91" s="90">
        <v>182</v>
      </c>
      <c r="N91" s="91">
        <v>267.33</v>
      </c>
      <c r="O91" s="91">
        <v>48654.06</v>
      </c>
    </row>
    <row r="92" spans="2:15" ht="12.75" customHeight="1" x14ac:dyDescent="0.25">
      <c r="B92" s="202" t="s">
        <v>326</v>
      </c>
      <c r="C92" s="202"/>
      <c r="D92" s="203" t="s">
        <v>325</v>
      </c>
      <c r="E92" s="203"/>
      <c r="F92" s="203"/>
      <c r="G92" s="203"/>
      <c r="H92" s="203"/>
      <c r="I92" s="203"/>
      <c r="J92" s="203"/>
      <c r="K92" s="89" t="s">
        <v>19</v>
      </c>
      <c r="M92" s="90">
        <v>85.75</v>
      </c>
      <c r="N92" s="91">
        <v>378.59000000000003</v>
      </c>
      <c r="O92" s="91">
        <v>32464.09</v>
      </c>
    </row>
    <row r="93" spans="2:15" ht="12.75" customHeight="1" x14ac:dyDescent="0.25">
      <c r="B93" s="202" t="s">
        <v>324</v>
      </c>
      <c r="C93" s="202"/>
      <c r="D93" s="203" t="s">
        <v>323</v>
      </c>
      <c r="E93" s="203"/>
      <c r="F93" s="203"/>
      <c r="G93" s="203"/>
      <c r="H93" s="203"/>
      <c r="I93" s="203"/>
      <c r="J93" s="203"/>
      <c r="K93" s="89" t="s">
        <v>208</v>
      </c>
      <c r="M93" s="90">
        <v>2</v>
      </c>
      <c r="N93" s="91">
        <v>15960</v>
      </c>
      <c r="O93" s="91">
        <v>31920</v>
      </c>
    </row>
    <row r="94" spans="2:15" ht="12.75" customHeight="1" x14ac:dyDescent="0.25">
      <c r="B94" s="202" t="s">
        <v>322</v>
      </c>
      <c r="C94" s="202"/>
      <c r="D94" s="203" t="s">
        <v>321</v>
      </c>
      <c r="E94" s="203"/>
      <c r="F94" s="203"/>
      <c r="G94" s="203"/>
      <c r="H94" s="203"/>
      <c r="I94" s="203"/>
      <c r="J94" s="203"/>
      <c r="K94" s="89" t="s">
        <v>14</v>
      </c>
      <c r="M94" s="90">
        <v>3</v>
      </c>
      <c r="N94" s="91">
        <v>7875</v>
      </c>
      <c r="O94" s="91">
        <v>23625</v>
      </c>
    </row>
    <row r="95" spans="2:15" ht="12.75" customHeight="1" x14ac:dyDescent="0.25">
      <c r="B95" s="202" t="s">
        <v>320</v>
      </c>
      <c r="C95" s="202"/>
      <c r="D95" s="203" t="s">
        <v>319</v>
      </c>
      <c r="E95" s="203"/>
      <c r="F95" s="203"/>
      <c r="G95" s="203"/>
      <c r="H95" s="203"/>
      <c r="I95" s="203"/>
      <c r="J95" s="203"/>
      <c r="K95" s="89" t="s">
        <v>316</v>
      </c>
      <c r="M95" s="90">
        <v>1</v>
      </c>
      <c r="N95" s="91">
        <v>6405</v>
      </c>
      <c r="O95" s="91">
        <v>6405</v>
      </c>
    </row>
    <row r="96" spans="2:15" ht="12.75" customHeight="1" x14ac:dyDescent="0.25">
      <c r="B96" s="202" t="s">
        <v>318</v>
      </c>
      <c r="C96" s="202"/>
      <c r="D96" s="203" t="s">
        <v>317</v>
      </c>
      <c r="E96" s="203"/>
      <c r="F96" s="203"/>
      <c r="G96" s="203"/>
      <c r="H96" s="203"/>
      <c r="I96" s="203"/>
      <c r="J96" s="203"/>
      <c r="K96" s="89" t="s">
        <v>316</v>
      </c>
      <c r="M96" s="90">
        <v>1</v>
      </c>
      <c r="N96" s="91">
        <v>6405</v>
      </c>
      <c r="O96" s="91">
        <v>6405</v>
      </c>
    </row>
    <row r="97" spans="2:15" x14ac:dyDescent="0.25">
      <c r="O97" s="92">
        <v>149473.15</v>
      </c>
    </row>
    <row r="99" spans="2:15" ht="12.75" customHeight="1" x14ac:dyDescent="0.25">
      <c r="B99" s="204" t="s">
        <v>239</v>
      </c>
      <c r="C99" s="204"/>
      <c r="D99" s="200" t="s">
        <v>40</v>
      </c>
      <c r="E99" s="200"/>
      <c r="F99" s="200"/>
      <c r="G99" s="205" t="s">
        <v>39</v>
      </c>
      <c r="H99" s="205"/>
      <c r="I99" s="205"/>
      <c r="J99" s="205"/>
      <c r="K99" s="205"/>
      <c r="L99" s="205"/>
      <c r="M99" s="205"/>
      <c r="N99" s="205"/>
      <c r="O99" s="205"/>
    </row>
    <row r="100" spans="2:15" x14ac:dyDescent="0.25">
      <c r="B100" s="202" t="s">
        <v>237</v>
      </c>
      <c r="C100" s="202"/>
      <c r="D100" s="200" t="s">
        <v>315</v>
      </c>
      <c r="E100" s="200"/>
      <c r="F100" s="85" t="s">
        <v>235</v>
      </c>
      <c r="G100" s="93">
        <v>0.31109999999999999</v>
      </c>
      <c r="H100" s="85" t="s">
        <v>234</v>
      </c>
      <c r="I100" s="207">
        <v>0.31109999999999999</v>
      </c>
      <c r="J100" s="207"/>
      <c r="K100" s="206" t="s">
        <v>314</v>
      </c>
      <c r="L100" s="206"/>
      <c r="M100" s="206"/>
      <c r="N100" s="206"/>
      <c r="O100" s="86">
        <v>63103.090000000004</v>
      </c>
    </row>
    <row r="102" spans="2:15" x14ac:dyDescent="0.25">
      <c r="B102" s="200" t="s">
        <v>232</v>
      </c>
      <c r="C102" s="200"/>
      <c r="D102" s="200" t="s">
        <v>231</v>
      </c>
      <c r="E102" s="200"/>
      <c r="F102" s="200"/>
      <c r="G102" s="200"/>
      <c r="H102" s="200"/>
      <c r="I102" s="200"/>
      <c r="J102" s="200"/>
      <c r="K102" s="87" t="s">
        <v>230</v>
      </c>
      <c r="L102" s="88" t="s">
        <v>229</v>
      </c>
      <c r="M102" s="88" t="s">
        <v>228</v>
      </c>
      <c r="N102" s="88" t="s">
        <v>227</v>
      </c>
      <c r="O102" s="88" t="s">
        <v>226</v>
      </c>
    </row>
    <row r="103" spans="2:15" x14ac:dyDescent="0.25">
      <c r="D103" s="201" t="s">
        <v>225</v>
      </c>
      <c r="E103" s="201"/>
      <c r="F103" s="201"/>
      <c r="G103" s="201"/>
      <c r="H103" s="201"/>
      <c r="I103" s="201"/>
      <c r="J103" s="201"/>
    </row>
    <row r="104" spans="2:15" ht="12.75" customHeight="1" x14ac:dyDescent="0.25">
      <c r="B104" s="202" t="s">
        <v>267</v>
      </c>
      <c r="C104" s="202"/>
      <c r="D104" s="203" t="s">
        <v>266</v>
      </c>
      <c r="E104" s="203"/>
      <c r="F104" s="203"/>
      <c r="G104" s="203"/>
      <c r="H104" s="203"/>
      <c r="I104" s="203"/>
      <c r="J104" s="203"/>
      <c r="K104" s="89" t="s">
        <v>220</v>
      </c>
      <c r="L104" s="90">
        <v>1</v>
      </c>
      <c r="M104" s="90">
        <v>25.714299999999998</v>
      </c>
      <c r="N104" s="91">
        <v>33.75</v>
      </c>
      <c r="O104" s="91">
        <v>867.86</v>
      </c>
    </row>
    <row r="105" spans="2:15" ht="12.75" customHeight="1" x14ac:dyDescent="0.25">
      <c r="B105" s="202" t="s">
        <v>274</v>
      </c>
      <c r="C105" s="202"/>
      <c r="D105" s="203" t="s">
        <v>273</v>
      </c>
      <c r="E105" s="203"/>
      <c r="F105" s="203"/>
      <c r="G105" s="203"/>
      <c r="H105" s="203"/>
      <c r="I105" s="203"/>
      <c r="J105" s="203"/>
      <c r="K105" s="89" t="s">
        <v>220</v>
      </c>
      <c r="L105" s="90">
        <v>2</v>
      </c>
      <c r="M105" s="90">
        <v>51.428599999999996</v>
      </c>
      <c r="N105" s="91">
        <v>18.59</v>
      </c>
      <c r="O105" s="91">
        <v>956.06000000000006</v>
      </c>
    </row>
    <row r="106" spans="2:15" x14ac:dyDescent="0.25">
      <c r="O106" s="92">
        <v>1823.92</v>
      </c>
    </row>
    <row r="107" spans="2:15" x14ac:dyDescent="0.25">
      <c r="D107" s="201" t="s">
        <v>204</v>
      </c>
      <c r="E107" s="201"/>
      <c r="F107" s="201"/>
      <c r="G107" s="201"/>
      <c r="H107" s="201"/>
      <c r="I107" s="201"/>
      <c r="J107" s="201"/>
    </row>
    <row r="108" spans="2:15" ht="12.75" customHeight="1" x14ac:dyDescent="0.25">
      <c r="B108" s="202" t="s">
        <v>281</v>
      </c>
      <c r="C108" s="202"/>
      <c r="D108" s="203" t="s">
        <v>280</v>
      </c>
      <c r="E108" s="203"/>
      <c r="F108" s="203"/>
      <c r="G108" s="203"/>
      <c r="H108" s="203"/>
      <c r="I108" s="203"/>
      <c r="J108" s="203"/>
      <c r="K108" s="89" t="s">
        <v>201</v>
      </c>
      <c r="L108" s="90">
        <v>0.5</v>
      </c>
      <c r="M108" s="90">
        <v>12.857100000000001</v>
      </c>
      <c r="N108" s="91">
        <v>216.08</v>
      </c>
      <c r="O108" s="91">
        <v>2778.16</v>
      </c>
    </row>
    <row r="109" spans="2:15" ht="12.75" customHeight="1" x14ac:dyDescent="0.25">
      <c r="B109" s="202" t="s">
        <v>263</v>
      </c>
      <c r="C109" s="202"/>
      <c r="D109" s="203" t="s">
        <v>262</v>
      </c>
      <c r="E109" s="203"/>
      <c r="F109" s="203"/>
      <c r="G109" s="203"/>
      <c r="H109" s="203"/>
      <c r="I109" s="203"/>
      <c r="J109" s="203"/>
      <c r="K109" s="89" t="s">
        <v>201</v>
      </c>
      <c r="L109" s="90">
        <v>0.5</v>
      </c>
      <c r="M109" s="90">
        <v>12.857100000000001</v>
      </c>
      <c r="N109" s="91">
        <v>380.97</v>
      </c>
      <c r="O109" s="91">
        <v>4898.17</v>
      </c>
    </row>
    <row r="110" spans="2:15" ht="12.75" customHeight="1" x14ac:dyDescent="0.25">
      <c r="B110" s="202" t="s">
        <v>261</v>
      </c>
      <c r="C110" s="202"/>
      <c r="D110" s="203" t="s">
        <v>260</v>
      </c>
      <c r="E110" s="203"/>
      <c r="F110" s="203"/>
      <c r="G110" s="203"/>
      <c r="H110" s="203"/>
      <c r="I110" s="203"/>
      <c r="J110" s="203"/>
      <c r="K110" s="89" t="s">
        <v>201</v>
      </c>
      <c r="L110" s="90">
        <v>0.5</v>
      </c>
      <c r="M110" s="90">
        <v>12.857100000000001</v>
      </c>
      <c r="N110" s="91">
        <v>359.8</v>
      </c>
      <c r="O110" s="91">
        <v>4625.9800000000005</v>
      </c>
    </row>
    <row r="111" spans="2:15" ht="12.75" customHeight="1" x14ac:dyDescent="0.25">
      <c r="B111" s="202" t="s">
        <v>313</v>
      </c>
      <c r="C111" s="202"/>
      <c r="D111" s="203" t="s">
        <v>312</v>
      </c>
      <c r="E111" s="203"/>
      <c r="F111" s="203"/>
      <c r="G111" s="203"/>
      <c r="H111" s="203"/>
      <c r="I111" s="203"/>
      <c r="J111" s="203"/>
      <c r="K111" s="89" t="s">
        <v>201</v>
      </c>
      <c r="L111" s="90">
        <v>1</v>
      </c>
      <c r="M111" s="90">
        <v>25.714299999999998</v>
      </c>
      <c r="N111" s="91">
        <v>294.72000000000003</v>
      </c>
      <c r="O111" s="91">
        <v>7578.52</v>
      </c>
    </row>
    <row r="112" spans="2:15" ht="12.75" customHeight="1" x14ac:dyDescent="0.25">
      <c r="B112" s="202" t="s">
        <v>311</v>
      </c>
      <c r="C112" s="202"/>
      <c r="D112" s="204" t="s">
        <v>310</v>
      </c>
      <c r="E112" s="204"/>
      <c r="F112" s="204"/>
      <c r="G112" s="204"/>
      <c r="H112" s="204"/>
      <c r="I112" s="204"/>
      <c r="J112" s="204"/>
      <c r="K112" s="89" t="s">
        <v>201</v>
      </c>
      <c r="L112" s="90">
        <v>1</v>
      </c>
      <c r="M112" s="90">
        <v>25.714299999999998</v>
      </c>
      <c r="N112" s="91">
        <v>198.97</v>
      </c>
      <c r="O112" s="91">
        <v>5116.37</v>
      </c>
    </row>
    <row r="113" spans="2:15" x14ac:dyDescent="0.25">
      <c r="D113" s="204"/>
      <c r="E113" s="204"/>
      <c r="F113" s="204"/>
      <c r="G113" s="204"/>
      <c r="H113" s="204"/>
      <c r="I113" s="204"/>
      <c r="J113" s="204"/>
    </row>
    <row r="114" spans="2:15" ht="12.75" customHeight="1" x14ac:dyDescent="0.25">
      <c r="B114" s="202" t="s">
        <v>200</v>
      </c>
      <c r="C114" s="202"/>
      <c r="D114" s="203" t="s">
        <v>199</v>
      </c>
      <c r="E114" s="203"/>
      <c r="F114" s="203"/>
      <c r="G114" s="203"/>
      <c r="H114" s="203"/>
      <c r="I114" s="203"/>
      <c r="J114" s="203"/>
      <c r="K114" s="89" t="s">
        <v>198</v>
      </c>
      <c r="M114" s="90">
        <v>3</v>
      </c>
      <c r="N114" s="91">
        <v>1823.92</v>
      </c>
      <c r="O114" s="91">
        <v>54.72</v>
      </c>
    </row>
    <row r="115" spans="2:15" x14ac:dyDescent="0.25">
      <c r="O115" s="92">
        <v>25051.920000000002</v>
      </c>
    </row>
    <row r="116" spans="2:15" x14ac:dyDescent="0.25">
      <c r="D116" s="201" t="s">
        <v>259</v>
      </c>
      <c r="E116" s="201"/>
      <c r="F116" s="201"/>
      <c r="G116" s="201"/>
      <c r="H116" s="201"/>
      <c r="I116" s="201"/>
      <c r="J116" s="201"/>
    </row>
    <row r="117" spans="2:15" ht="12.75" customHeight="1" x14ac:dyDescent="0.25">
      <c r="B117" s="202" t="s">
        <v>258</v>
      </c>
      <c r="C117" s="202"/>
      <c r="D117" s="203" t="s">
        <v>257</v>
      </c>
      <c r="E117" s="203"/>
      <c r="F117" s="203"/>
      <c r="G117" s="203"/>
      <c r="H117" s="203"/>
      <c r="I117" s="203"/>
      <c r="J117" s="203"/>
      <c r="K117" s="89" t="s">
        <v>22</v>
      </c>
      <c r="M117" s="90">
        <v>75</v>
      </c>
      <c r="N117" s="91">
        <v>28.39</v>
      </c>
      <c r="O117" s="91">
        <v>2129.25</v>
      </c>
    </row>
    <row r="118" spans="2:15" ht="12.75" customHeight="1" x14ac:dyDescent="0.25">
      <c r="B118" s="202" t="s">
        <v>309</v>
      </c>
      <c r="C118" s="202"/>
      <c r="D118" s="203" t="s">
        <v>308</v>
      </c>
      <c r="E118" s="203"/>
      <c r="F118" s="203"/>
      <c r="G118" s="203"/>
      <c r="H118" s="203"/>
      <c r="I118" s="203"/>
      <c r="J118" s="203"/>
      <c r="K118" s="89" t="s">
        <v>22</v>
      </c>
      <c r="M118" s="90">
        <v>600</v>
      </c>
      <c r="N118" s="91">
        <v>56.83</v>
      </c>
      <c r="O118" s="91">
        <v>34098</v>
      </c>
    </row>
    <row r="119" spans="2:15" x14ac:dyDescent="0.25">
      <c r="O119" s="92">
        <v>36227.25</v>
      </c>
    </row>
    <row r="121" spans="2:15" ht="12.75" customHeight="1" x14ac:dyDescent="0.25">
      <c r="B121" s="204" t="s">
        <v>239</v>
      </c>
      <c r="C121" s="204"/>
      <c r="D121" s="200" t="s">
        <v>37</v>
      </c>
      <c r="E121" s="200"/>
      <c r="F121" s="200"/>
      <c r="G121" s="205" t="s">
        <v>36</v>
      </c>
      <c r="H121" s="205"/>
      <c r="I121" s="205"/>
      <c r="J121" s="205"/>
      <c r="K121" s="205"/>
      <c r="L121" s="205"/>
      <c r="M121" s="205"/>
      <c r="N121" s="205"/>
      <c r="O121" s="205"/>
    </row>
    <row r="122" spans="2:15" x14ac:dyDescent="0.25">
      <c r="B122" s="202" t="s">
        <v>237</v>
      </c>
      <c r="C122" s="202"/>
      <c r="D122" s="200" t="s">
        <v>276</v>
      </c>
      <c r="E122" s="200"/>
      <c r="F122" s="85" t="s">
        <v>235</v>
      </c>
      <c r="H122" s="85" t="s">
        <v>234</v>
      </c>
      <c r="K122" s="206" t="s">
        <v>275</v>
      </c>
      <c r="L122" s="206"/>
      <c r="M122" s="206"/>
      <c r="N122" s="206"/>
      <c r="O122" s="86">
        <v>39.450000000000003</v>
      </c>
    </row>
    <row r="124" spans="2:15" x14ac:dyDescent="0.25">
      <c r="B124" s="200" t="s">
        <v>232</v>
      </c>
      <c r="C124" s="200"/>
      <c r="D124" s="200" t="s">
        <v>231</v>
      </c>
      <c r="E124" s="200"/>
      <c r="F124" s="200"/>
      <c r="G124" s="200"/>
      <c r="H124" s="200"/>
      <c r="I124" s="200"/>
      <c r="J124" s="200"/>
      <c r="K124" s="87" t="s">
        <v>230</v>
      </c>
      <c r="L124" s="88" t="s">
        <v>229</v>
      </c>
      <c r="M124" s="88" t="s">
        <v>228</v>
      </c>
      <c r="N124" s="88" t="s">
        <v>227</v>
      </c>
      <c r="O124" s="88" t="s">
        <v>226</v>
      </c>
    </row>
    <row r="125" spans="2:15" x14ac:dyDescent="0.25">
      <c r="D125" s="201" t="s">
        <v>259</v>
      </c>
      <c r="E125" s="201"/>
      <c r="F125" s="201"/>
      <c r="G125" s="201"/>
      <c r="H125" s="201"/>
      <c r="I125" s="201"/>
      <c r="J125" s="201"/>
    </row>
    <row r="126" spans="2:15" ht="12.75" customHeight="1" x14ac:dyDescent="0.25">
      <c r="B126" s="202" t="s">
        <v>307</v>
      </c>
      <c r="C126" s="202"/>
      <c r="D126" s="204" t="s">
        <v>306</v>
      </c>
      <c r="E126" s="204"/>
      <c r="F126" s="204"/>
      <c r="G126" s="204"/>
      <c r="H126" s="204"/>
      <c r="I126" s="204"/>
      <c r="J126" s="204"/>
      <c r="K126" s="89" t="s">
        <v>22</v>
      </c>
      <c r="M126" s="90">
        <v>1.6666999999999998</v>
      </c>
      <c r="N126" s="91">
        <v>23.67</v>
      </c>
      <c r="O126" s="91">
        <v>39.450000000000003</v>
      </c>
    </row>
    <row r="127" spans="2:15" x14ac:dyDescent="0.25">
      <c r="D127" s="204"/>
      <c r="E127" s="204"/>
      <c r="F127" s="204"/>
      <c r="G127" s="204"/>
      <c r="H127" s="204"/>
      <c r="I127" s="204"/>
      <c r="J127" s="204"/>
    </row>
    <row r="128" spans="2:15" x14ac:dyDescent="0.25">
      <c r="O128" s="92">
        <v>39.450000000000003</v>
      </c>
    </row>
    <row r="130" spans="2:15" ht="12.75" customHeight="1" x14ac:dyDescent="0.25">
      <c r="B130" s="204" t="s">
        <v>239</v>
      </c>
      <c r="C130" s="204"/>
      <c r="D130" s="200" t="s">
        <v>34</v>
      </c>
      <c r="E130" s="200"/>
      <c r="F130" s="200"/>
      <c r="G130" s="205" t="s">
        <v>33</v>
      </c>
      <c r="H130" s="205"/>
      <c r="I130" s="205"/>
      <c r="J130" s="205"/>
      <c r="K130" s="205"/>
      <c r="L130" s="205"/>
      <c r="M130" s="205"/>
      <c r="N130" s="205"/>
      <c r="O130" s="205"/>
    </row>
    <row r="131" spans="2:15" x14ac:dyDescent="0.25">
      <c r="B131" s="202" t="s">
        <v>237</v>
      </c>
      <c r="C131" s="202"/>
      <c r="D131" s="200" t="s">
        <v>305</v>
      </c>
      <c r="E131" s="200"/>
      <c r="F131" s="85" t="s">
        <v>235</v>
      </c>
      <c r="H131" s="85" t="s">
        <v>234</v>
      </c>
      <c r="K131" s="206" t="s">
        <v>304</v>
      </c>
      <c r="L131" s="206"/>
      <c r="M131" s="206"/>
      <c r="N131" s="206"/>
      <c r="O131" s="86">
        <v>129712</v>
      </c>
    </row>
    <row r="133" spans="2:15" x14ac:dyDescent="0.25">
      <c r="B133" s="200" t="s">
        <v>232</v>
      </c>
      <c r="C133" s="200"/>
      <c r="D133" s="200" t="s">
        <v>231</v>
      </c>
      <c r="E133" s="200"/>
      <c r="F133" s="200"/>
      <c r="G133" s="200"/>
      <c r="H133" s="200"/>
      <c r="I133" s="200"/>
      <c r="J133" s="200"/>
      <c r="K133" s="87" t="s">
        <v>230</v>
      </c>
      <c r="L133" s="88" t="s">
        <v>229</v>
      </c>
      <c r="M133" s="88" t="s">
        <v>228</v>
      </c>
      <c r="N133" s="88" t="s">
        <v>227</v>
      </c>
      <c r="O133" s="88" t="s">
        <v>226</v>
      </c>
    </row>
    <row r="134" spans="2:15" x14ac:dyDescent="0.25">
      <c r="D134" s="201" t="s">
        <v>253</v>
      </c>
      <c r="E134" s="201"/>
      <c r="F134" s="201"/>
      <c r="G134" s="201"/>
      <c r="H134" s="201"/>
      <c r="I134" s="201"/>
      <c r="J134" s="201"/>
    </row>
    <row r="135" spans="2:15" ht="12.75" customHeight="1" x14ac:dyDescent="0.25">
      <c r="B135" s="202" t="s">
        <v>303</v>
      </c>
      <c r="C135" s="202"/>
      <c r="D135" s="203" t="s">
        <v>302</v>
      </c>
      <c r="E135" s="203"/>
      <c r="F135" s="203"/>
      <c r="G135" s="203"/>
      <c r="H135" s="203"/>
      <c r="I135" s="203"/>
      <c r="J135" s="203"/>
      <c r="K135" s="89" t="s">
        <v>208</v>
      </c>
      <c r="M135" s="90">
        <v>737</v>
      </c>
      <c r="N135" s="91">
        <v>60</v>
      </c>
      <c r="O135" s="91">
        <v>44220</v>
      </c>
    </row>
    <row r="136" spans="2:15" ht="12.75" customHeight="1" x14ac:dyDescent="0.25">
      <c r="B136" s="202" t="s">
        <v>301</v>
      </c>
      <c r="C136" s="202"/>
      <c r="D136" s="203" t="s">
        <v>300</v>
      </c>
      <c r="E136" s="203"/>
      <c r="F136" s="203"/>
      <c r="G136" s="203"/>
      <c r="H136" s="203"/>
      <c r="I136" s="203"/>
      <c r="J136" s="203"/>
      <c r="K136" s="89" t="s">
        <v>208</v>
      </c>
      <c r="M136" s="90">
        <v>737</v>
      </c>
      <c r="N136" s="91">
        <v>100</v>
      </c>
      <c r="O136" s="91">
        <v>73700</v>
      </c>
    </row>
    <row r="137" spans="2:15" ht="12.75" customHeight="1" x14ac:dyDescent="0.25">
      <c r="B137" s="202" t="s">
        <v>299</v>
      </c>
      <c r="C137" s="202"/>
      <c r="D137" s="203" t="s">
        <v>298</v>
      </c>
      <c r="E137" s="203"/>
      <c r="F137" s="203"/>
      <c r="G137" s="203"/>
      <c r="H137" s="203"/>
      <c r="I137" s="203"/>
      <c r="J137" s="203"/>
      <c r="K137" s="89" t="s">
        <v>208</v>
      </c>
      <c r="M137" s="90">
        <v>1474</v>
      </c>
      <c r="N137" s="91">
        <v>8</v>
      </c>
      <c r="O137" s="91">
        <v>11792</v>
      </c>
    </row>
    <row r="138" spans="2:15" x14ac:dyDescent="0.25">
      <c r="O138" s="92">
        <v>129712</v>
      </c>
    </row>
    <row r="140" spans="2:15" ht="12.75" customHeight="1" x14ac:dyDescent="0.25">
      <c r="B140" s="204" t="s">
        <v>239</v>
      </c>
      <c r="C140" s="204"/>
      <c r="D140" s="200" t="s">
        <v>297</v>
      </c>
      <c r="E140" s="200"/>
      <c r="F140" s="200"/>
      <c r="G140" s="205" t="s">
        <v>30</v>
      </c>
      <c r="H140" s="205"/>
      <c r="I140" s="205"/>
      <c r="J140" s="205"/>
      <c r="K140" s="205"/>
      <c r="L140" s="205"/>
      <c r="M140" s="205"/>
      <c r="N140" s="205"/>
      <c r="O140" s="205"/>
    </row>
    <row r="141" spans="2:15" x14ac:dyDescent="0.25">
      <c r="B141" s="202" t="s">
        <v>237</v>
      </c>
      <c r="C141" s="202"/>
      <c r="D141" s="200" t="s">
        <v>276</v>
      </c>
      <c r="E141" s="200"/>
      <c r="F141" s="85" t="s">
        <v>235</v>
      </c>
      <c r="H141" s="85" t="s">
        <v>234</v>
      </c>
      <c r="K141" s="206" t="s">
        <v>275</v>
      </c>
      <c r="L141" s="206"/>
      <c r="M141" s="206"/>
      <c r="N141" s="206"/>
      <c r="O141" s="86">
        <v>30.26</v>
      </c>
    </row>
    <row r="143" spans="2:15" x14ac:dyDescent="0.25">
      <c r="B143" s="200" t="s">
        <v>232</v>
      </c>
      <c r="C143" s="200"/>
      <c r="D143" s="200" t="s">
        <v>231</v>
      </c>
      <c r="E143" s="200"/>
      <c r="F143" s="200"/>
      <c r="G143" s="200"/>
      <c r="H143" s="200"/>
      <c r="I143" s="200"/>
      <c r="J143" s="200"/>
      <c r="K143" s="87" t="s">
        <v>230</v>
      </c>
      <c r="L143" s="88" t="s">
        <v>229</v>
      </c>
      <c r="M143" s="88" t="s">
        <v>228</v>
      </c>
      <c r="N143" s="88" t="s">
        <v>227</v>
      </c>
      <c r="O143" s="88" t="s">
        <v>226</v>
      </c>
    </row>
    <row r="144" spans="2:15" x14ac:dyDescent="0.25">
      <c r="D144" s="201" t="s">
        <v>259</v>
      </c>
      <c r="E144" s="201"/>
      <c r="F144" s="201"/>
      <c r="G144" s="201"/>
      <c r="H144" s="201"/>
      <c r="I144" s="201"/>
      <c r="J144" s="201"/>
    </row>
    <row r="145" spans="2:15" ht="12.75" customHeight="1" x14ac:dyDescent="0.25">
      <c r="B145" s="202" t="s">
        <v>296</v>
      </c>
      <c r="C145" s="202"/>
      <c r="D145" s="203" t="s">
        <v>295</v>
      </c>
      <c r="E145" s="203"/>
      <c r="F145" s="203"/>
      <c r="G145" s="203"/>
      <c r="H145" s="203"/>
      <c r="I145" s="203"/>
      <c r="J145" s="203"/>
      <c r="K145" s="89" t="s">
        <v>22</v>
      </c>
      <c r="M145" s="90">
        <v>1</v>
      </c>
      <c r="N145" s="91">
        <v>23.830000000000002</v>
      </c>
      <c r="O145" s="91">
        <v>23.830000000000002</v>
      </c>
    </row>
    <row r="146" spans="2:15" ht="12.75" customHeight="1" x14ac:dyDescent="0.25">
      <c r="B146" s="202" t="s">
        <v>294</v>
      </c>
      <c r="C146" s="202"/>
      <c r="D146" s="203" t="s">
        <v>293</v>
      </c>
      <c r="E146" s="203"/>
      <c r="F146" s="203"/>
      <c r="G146" s="203"/>
      <c r="H146" s="203"/>
      <c r="I146" s="203"/>
      <c r="J146" s="203"/>
      <c r="K146" s="89" t="s">
        <v>22</v>
      </c>
      <c r="M146" s="90">
        <v>1</v>
      </c>
      <c r="N146" s="91">
        <v>6.43</v>
      </c>
      <c r="O146" s="91">
        <v>6.43</v>
      </c>
    </row>
    <row r="147" spans="2:15" x14ac:dyDescent="0.25">
      <c r="O147" s="92">
        <v>30.26</v>
      </c>
    </row>
    <row r="149" spans="2:15" ht="12.75" customHeight="1" x14ac:dyDescent="0.25">
      <c r="B149" s="204" t="s">
        <v>239</v>
      </c>
      <c r="C149" s="204"/>
      <c r="D149" s="200" t="s">
        <v>292</v>
      </c>
      <c r="E149" s="200"/>
      <c r="F149" s="200"/>
      <c r="G149" s="205" t="s">
        <v>291</v>
      </c>
      <c r="H149" s="205"/>
      <c r="I149" s="205"/>
      <c r="J149" s="205"/>
      <c r="K149" s="205"/>
      <c r="L149" s="205"/>
      <c r="M149" s="205"/>
      <c r="N149" s="205"/>
      <c r="O149" s="205"/>
    </row>
    <row r="150" spans="2:15" x14ac:dyDescent="0.25">
      <c r="B150" s="202" t="s">
        <v>237</v>
      </c>
      <c r="C150" s="202"/>
      <c r="D150" s="200" t="s">
        <v>283</v>
      </c>
      <c r="E150" s="200"/>
      <c r="F150" s="85" t="s">
        <v>235</v>
      </c>
      <c r="G150" s="93">
        <v>278.66669999999999</v>
      </c>
      <c r="H150" s="85" t="s">
        <v>234</v>
      </c>
      <c r="I150" s="207">
        <v>278.66669999999999</v>
      </c>
      <c r="J150" s="207"/>
      <c r="K150" s="206" t="s">
        <v>282</v>
      </c>
      <c r="L150" s="206"/>
      <c r="M150" s="206"/>
      <c r="N150" s="206"/>
      <c r="O150" s="86">
        <v>9.36</v>
      </c>
    </row>
    <row r="152" spans="2:15" x14ac:dyDescent="0.25">
      <c r="B152" s="200" t="s">
        <v>232</v>
      </c>
      <c r="C152" s="200"/>
      <c r="D152" s="200" t="s">
        <v>231</v>
      </c>
      <c r="E152" s="200"/>
      <c r="F152" s="200"/>
      <c r="G152" s="200"/>
      <c r="H152" s="200"/>
      <c r="I152" s="200"/>
      <c r="J152" s="200"/>
      <c r="K152" s="87" t="s">
        <v>230</v>
      </c>
      <c r="L152" s="88" t="s">
        <v>229</v>
      </c>
      <c r="M152" s="88" t="s">
        <v>228</v>
      </c>
      <c r="N152" s="88" t="s">
        <v>227</v>
      </c>
      <c r="O152" s="88" t="s">
        <v>226</v>
      </c>
    </row>
    <row r="153" spans="2:15" x14ac:dyDescent="0.25">
      <c r="D153" s="201" t="s">
        <v>204</v>
      </c>
      <c r="E153" s="201"/>
      <c r="F153" s="201"/>
      <c r="G153" s="201"/>
      <c r="H153" s="201"/>
      <c r="I153" s="201"/>
      <c r="J153" s="201"/>
    </row>
    <row r="154" spans="2:15" ht="12.75" customHeight="1" x14ac:dyDescent="0.25">
      <c r="B154" s="202" t="s">
        <v>281</v>
      </c>
      <c r="C154" s="202"/>
      <c r="D154" s="203" t="s">
        <v>280</v>
      </c>
      <c r="E154" s="203"/>
      <c r="F154" s="203"/>
      <c r="G154" s="203"/>
      <c r="H154" s="203"/>
      <c r="I154" s="203"/>
      <c r="J154" s="203"/>
      <c r="K154" s="89" t="s">
        <v>201</v>
      </c>
      <c r="L154" s="90">
        <v>1</v>
      </c>
      <c r="M154" s="90">
        <v>2.8700000000000003E-2</v>
      </c>
      <c r="N154" s="91">
        <v>216.08</v>
      </c>
      <c r="O154" s="91">
        <v>6.2</v>
      </c>
    </row>
    <row r="155" spans="2:15" x14ac:dyDescent="0.25">
      <c r="O155" s="92">
        <v>6.2</v>
      </c>
    </row>
    <row r="156" spans="2:15" x14ac:dyDescent="0.25">
      <c r="D156" s="201" t="s">
        <v>259</v>
      </c>
      <c r="E156" s="201"/>
      <c r="F156" s="201"/>
      <c r="G156" s="201"/>
      <c r="H156" s="201"/>
      <c r="I156" s="201"/>
      <c r="J156" s="201"/>
    </row>
    <row r="157" spans="2:15" ht="12.75" customHeight="1" x14ac:dyDescent="0.25">
      <c r="B157" s="202" t="s">
        <v>290</v>
      </c>
      <c r="C157" s="202"/>
      <c r="D157" s="203" t="s">
        <v>289</v>
      </c>
      <c r="E157" s="203"/>
      <c r="F157" s="203"/>
      <c r="G157" s="203"/>
      <c r="H157" s="203"/>
      <c r="I157" s="203"/>
      <c r="J157" s="203"/>
      <c r="K157" s="89" t="s">
        <v>22</v>
      </c>
      <c r="M157" s="90">
        <v>1</v>
      </c>
      <c r="N157" s="91">
        <v>3.16</v>
      </c>
      <c r="O157" s="91">
        <v>3.16</v>
      </c>
    </row>
    <row r="158" spans="2:15" x14ac:dyDescent="0.25">
      <c r="O158" s="92">
        <v>3.16</v>
      </c>
    </row>
    <row r="159" spans="2:15" ht="12.75" customHeight="1" x14ac:dyDescent="0.25">
      <c r="B159" s="204" t="s">
        <v>239</v>
      </c>
      <c r="C159" s="204"/>
      <c r="G159" s="205" t="s">
        <v>29</v>
      </c>
      <c r="H159" s="205"/>
      <c r="I159" s="205"/>
      <c r="J159" s="205"/>
      <c r="K159" s="205"/>
      <c r="L159" s="205"/>
      <c r="M159" s="205"/>
      <c r="N159" s="205"/>
      <c r="O159" s="205"/>
    </row>
    <row r="160" spans="2:15" x14ac:dyDescent="0.25">
      <c r="B160" s="202" t="s">
        <v>237</v>
      </c>
      <c r="C160" s="202"/>
      <c r="D160" s="200" t="s">
        <v>288</v>
      </c>
      <c r="E160" s="200"/>
      <c r="F160" s="85" t="s">
        <v>235</v>
      </c>
      <c r="G160" s="93">
        <v>498.66669999999999</v>
      </c>
      <c r="H160" s="85" t="s">
        <v>234</v>
      </c>
      <c r="I160" s="207">
        <v>498.66669999999999</v>
      </c>
      <c r="J160" s="207"/>
      <c r="K160" s="206" t="s">
        <v>287</v>
      </c>
      <c r="L160" s="206"/>
      <c r="M160" s="206"/>
      <c r="N160" s="206"/>
      <c r="O160" s="86">
        <v>3.46</v>
      </c>
    </row>
    <row r="162" spans="2:15" x14ac:dyDescent="0.25">
      <c r="B162" s="200" t="s">
        <v>232</v>
      </c>
      <c r="C162" s="200"/>
      <c r="D162" s="200" t="s">
        <v>231</v>
      </c>
      <c r="E162" s="200"/>
      <c r="F162" s="200"/>
      <c r="G162" s="200"/>
      <c r="H162" s="200"/>
      <c r="I162" s="200"/>
      <c r="J162" s="200"/>
      <c r="K162" s="87" t="s">
        <v>230</v>
      </c>
      <c r="L162" s="88" t="s">
        <v>229</v>
      </c>
      <c r="M162" s="88" t="s">
        <v>228</v>
      </c>
      <c r="N162" s="88" t="s">
        <v>227</v>
      </c>
      <c r="O162" s="88" t="s">
        <v>226</v>
      </c>
    </row>
    <row r="163" spans="2:15" x14ac:dyDescent="0.25">
      <c r="D163" s="201" t="s">
        <v>204</v>
      </c>
      <c r="E163" s="201"/>
      <c r="F163" s="201"/>
      <c r="G163" s="201"/>
      <c r="H163" s="201"/>
      <c r="I163" s="201"/>
      <c r="J163" s="201"/>
    </row>
    <row r="164" spans="2:15" ht="12.75" customHeight="1" x14ac:dyDescent="0.25">
      <c r="B164" s="202" t="s">
        <v>281</v>
      </c>
      <c r="C164" s="202"/>
      <c r="D164" s="203" t="s">
        <v>280</v>
      </c>
      <c r="E164" s="203"/>
      <c r="F164" s="203"/>
      <c r="G164" s="203"/>
      <c r="H164" s="203"/>
      <c r="I164" s="203"/>
      <c r="J164" s="203"/>
      <c r="K164" s="89" t="s">
        <v>201</v>
      </c>
      <c r="L164" s="90">
        <v>1</v>
      </c>
      <c r="M164" s="90">
        <v>1.6E-2</v>
      </c>
      <c r="N164" s="91">
        <v>216.08</v>
      </c>
      <c r="O164" s="91">
        <v>3.46</v>
      </c>
    </row>
    <row r="165" spans="2:15" x14ac:dyDescent="0.25">
      <c r="O165" s="92">
        <v>3.46</v>
      </c>
    </row>
    <row r="167" spans="2:15" ht="12.75" customHeight="1" x14ac:dyDescent="0.25">
      <c r="B167" s="204" t="s">
        <v>239</v>
      </c>
      <c r="C167" s="204"/>
      <c r="D167" s="200" t="s">
        <v>285</v>
      </c>
      <c r="E167" s="200"/>
      <c r="F167" s="200"/>
      <c r="G167" s="205" t="s">
        <v>284</v>
      </c>
      <c r="H167" s="205"/>
      <c r="I167" s="205"/>
      <c r="J167" s="205"/>
      <c r="K167" s="205"/>
      <c r="L167" s="205"/>
      <c r="M167" s="205"/>
      <c r="N167" s="205"/>
      <c r="O167" s="205"/>
    </row>
    <row r="168" spans="2:15" x14ac:dyDescent="0.25">
      <c r="B168" s="202" t="s">
        <v>237</v>
      </c>
      <c r="C168" s="202"/>
      <c r="D168" s="200" t="s">
        <v>283</v>
      </c>
      <c r="E168" s="200"/>
      <c r="F168" s="85" t="s">
        <v>235</v>
      </c>
      <c r="G168" s="93">
        <v>404.8</v>
      </c>
      <c r="H168" s="85" t="s">
        <v>234</v>
      </c>
      <c r="I168" s="207">
        <v>404.8</v>
      </c>
      <c r="J168" s="207"/>
      <c r="K168" s="206" t="s">
        <v>282</v>
      </c>
      <c r="L168" s="206"/>
      <c r="M168" s="206"/>
      <c r="N168" s="206"/>
      <c r="O168" s="86">
        <v>7.65</v>
      </c>
    </row>
    <row r="170" spans="2:15" x14ac:dyDescent="0.25">
      <c r="B170" s="200" t="s">
        <v>232</v>
      </c>
      <c r="C170" s="200"/>
      <c r="D170" s="200" t="s">
        <v>231</v>
      </c>
      <c r="E170" s="200"/>
      <c r="F170" s="200"/>
      <c r="G170" s="200"/>
      <c r="H170" s="200"/>
      <c r="I170" s="200"/>
      <c r="J170" s="200"/>
      <c r="K170" s="87" t="s">
        <v>230</v>
      </c>
      <c r="L170" s="88" t="s">
        <v>229</v>
      </c>
      <c r="M170" s="88" t="s">
        <v>228</v>
      </c>
      <c r="N170" s="88" t="s">
        <v>227</v>
      </c>
      <c r="O170" s="88" t="s">
        <v>226</v>
      </c>
    </row>
    <row r="171" spans="2:15" x14ac:dyDescent="0.25">
      <c r="D171" s="201" t="s">
        <v>225</v>
      </c>
      <c r="E171" s="201"/>
      <c r="F171" s="201"/>
      <c r="G171" s="201"/>
      <c r="H171" s="201"/>
      <c r="I171" s="201"/>
      <c r="J171" s="201"/>
    </row>
    <row r="172" spans="2:15" ht="12.75" customHeight="1" x14ac:dyDescent="0.25">
      <c r="B172" s="202" t="s">
        <v>274</v>
      </c>
      <c r="C172" s="202"/>
      <c r="D172" s="203" t="s">
        <v>273</v>
      </c>
      <c r="E172" s="203"/>
      <c r="F172" s="203"/>
      <c r="G172" s="203"/>
      <c r="H172" s="203"/>
      <c r="I172" s="203"/>
      <c r="J172" s="203"/>
      <c r="K172" s="89" t="s">
        <v>220</v>
      </c>
      <c r="L172" s="90">
        <v>1</v>
      </c>
      <c r="M172" s="90">
        <v>1.9800000000000002E-2</v>
      </c>
      <c r="N172" s="91">
        <v>18.59</v>
      </c>
      <c r="O172" s="91">
        <v>0.37</v>
      </c>
    </row>
    <row r="173" spans="2:15" x14ac:dyDescent="0.25">
      <c r="O173" s="92">
        <v>0.37</v>
      </c>
    </row>
    <row r="174" spans="2:15" x14ac:dyDescent="0.25">
      <c r="D174" s="201" t="s">
        <v>204</v>
      </c>
      <c r="E174" s="201"/>
      <c r="F174" s="201"/>
      <c r="G174" s="201"/>
      <c r="H174" s="201"/>
      <c r="I174" s="201"/>
      <c r="J174" s="201"/>
    </row>
    <row r="175" spans="2:15" ht="12.75" customHeight="1" x14ac:dyDescent="0.25">
      <c r="B175" s="202" t="s">
        <v>281</v>
      </c>
      <c r="C175" s="202"/>
      <c r="D175" s="203" t="s">
        <v>280</v>
      </c>
      <c r="E175" s="203"/>
      <c r="F175" s="203"/>
      <c r="G175" s="203"/>
      <c r="H175" s="203"/>
      <c r="I175" s="203"/>
      <c r="J175" s="203"/>
      <c r="K175" s="89" t="s">
        <v>201</v>
      </c>
      <c r="L175" s="90">
        <v>1</v>
      </c>
      <c r="M175" s="90">
        <v>1.9800000000000002E-2</v>
      </c>
      <c r="N175" s="91">
        <v>216.08</v>
      </c>
      <c r="O175" s="91">
        <v>4.28</v>
      </c>
    </row>
    <row r="176" spans="2:15" x14ac:dyDescent="0.25">
      <c r="O176" s="92">
        <v>4.28</v>
      </c>
    </row>
    <row r="177" spans="2:15" x14ac:dyDescent="0.25">
      <c r="D177" s="201" t="s">
        <v>259</v>
      </c>
      <c r="E177" s="201"/>
      <c r="F177" s="201"/>
      <c r="G177" s="201"/>
      <c r="H177" s="201"/>
      <c r="I177" s="201"/>
      <c r="J177" s="201"/>
    </row>
    <row r="178" spans="2:15" x14ac:dyDescent="0.25">
      <c r="B178" s="202" t="s">
        <v>279</v>
      </c>
      <c r="C178" s="202"/>
      <c r="D178" s="203" t="s">
        <v>278</v>
      </c>
      <c r="E178" s="203"/>
      <c r="F178" s="203"/>
      <c r="G178" s="203"/>
      <c r="H178" s="203"/>
      <c r="I178" s="203"/>
      <c r="J178" s="203"/>
      <c r="K178" s="89" t="s">
        <v>22</v>
      </c>
      <c r="M178" s="90">
        <v>1</v>
      </c>
      <c r="N178" s="91">
        <v>3</v>
      </c>
      <c r="O178" s="91">
        <v>3</v>
      </c>
    </row>
    <row r="179" spans="2:15" x14ac:dyDescent="0.25">
      <c r="O179" s="92">
        <v>3</v>
      </c>
    </row>
    <row r="180" spans="2:15" ht="12.75" customHeight="1" x14ac:dyDescent="0.25"/>
    <row r="181" spans="2:15" x14ac:dyDescent="0.25">
      <c r="B181" s="204" t="s">
        <v>239</v>
      </c>
      <c r="C181" s="204"/>
      <c r="D181" s="200" t="s">
        <v>286</v>
      </c>
      <c r="E181" s="200"/>
      <c r="F181" s="200"/>
      <c r="G181" s="205" t="s">
        <v>25</v>
      </c>
      <c r="H181" s="205"/>
      <c r="I181" s="205"/>
      <c r="J181" s="205"/>
      <c r="K181" s="205"/>
      <c r="L181" s="205"/>
      <c r="M181" s="205"/>
      <c r="N181" s="205"/>
      <c r="O181" s="205"/>
    </row>
    <row r="182" spans="2:15" x14ac:dyDescent="0.25">
      <c r="B182" s="202" t="s">
        <v>237</v>
      </c>
      <c r="C182" s="202"/>
      <c r="D182" s="200" t="s">
        <v>283</v>
      </c>
      <c r="E182" s="200"/>
      <c r="F182" s="85" t="s">
        <v>235</v>
      </c>
      <c r="G182" s="93">
        <v>721.6</v>
      </c>
      <c r="H182" s="85" t="s">
        <v>234</v>
      </c>
      <c r="I182" s="207">
        <v>721.6</v>
      </c>
      <c r="J182" s="207"/>
      <c r="K182" s="206" t="s">
        <v>282</v>
      </c>
      <c r="L182" s="206"/>
      <c r="M182" s="206"/>
      <c r="N182" s="206"/>
      <c r="O182" s="86">
        <v>2.4</v>
      </c>
    </row>
    <row r="183" spans="2:15" ht="12.75" customHeight="1" x14ac:dyDescent="0.25"/>
    <row r="184" spans="2:15" x14ac:dyDescent="0.25">
      <c r="B184" s="200" t="s">
        <v>232</v>
      </c>
      <c r="C184" s="200"/>
      <c r="D184" s="200" t="s">
        <v>231</v>
      </c>
      <c r="E184" s="200"/>
      <c r="F184" s="200"/>
      <c r="G184" s="200"/>
      <c r="H184" s="200"/>
      <c r="I184" s="200"/>
      <c r="J184" s="200"/>
      <c r="K184" s="87" t="s">
        <v>230</v>
      </c>
      <c r="L184" s="88" t="s">
        <v>229</v>
      </c>
      <c r="M184" s="88" t="s">
        <v>228</v>
      </c>
      <c r="N184" s="88" t="s">
        <v>227</v>
      </c>
      <c r="O184" s="88" t="s">
        <v>226</v>
      </c>
    </row>
    <row r="185" spans="2:15" x14ac:dyDescent="0.25">
      <c r="D185" s="201" t="s">
        <v>204</v>
      </c>
      <c r="E185" s="201"/>
      <c r="F185" s="201"/>
      <c r="G185" s="201"/>
      <c r="H185" s="201"/>
      <c r="I185" s="201"/>
      <c r="J185" s="201"/>
    </row>
    <row r="186" spans="2:15" ht="12.75" customHeight="1" x14ac:dyDescent="0.25">
      <c r="B186" s="202" t="s">
        <v>281</v>
      </c>
      <c r="C186" s="202"/>
      <c r="D186" s="203" t="s">
        <v>280</v>
      </c>
      <c r="E186" s="203"/>
      <c r="F186" s="203"/>
      <c r="G186" s="203"/>
      <c r="H186" s="203"/>
      <c r="I186" s="203"/>
      <c r="J186" s="203"/>
      <c r="K186" s="89" t="s">
        <v>201</v>
      </c>
      <c r="L186" s="90">
        <v>1</v>
      </c>
      <c r="M186" s="90">
        <v>1.11E-2</v>
      </c>
      <c r="N186" s="91">
        <v>216.08</v>
      </c>
      <c r="O186" s="91">
        <v>2.4</v>
      </c>
    </row>
    <row r="187" spans="2:15" x14ac:dyDescent="0.25">
      <c r="O187" s="92">
        <v>2.4</v>
      </c>
    </row>
    <row r="189" spans="2:15" ht="12.75" customHeight="1" x14ac:dyDescent="0.25">
      <c r="B189" s="204" t="s">
        <v>239</v>
      </c>
      <c r="C189" s="204"/>
      <c r="D189" s="200" t="s">
        <v>277</v>
      </c>
      <c r="E189" s="200"/>
      <c r="F189" s="200"/>
      <c r="G189" s="205" t="s">
        <v>23</v>
      </c>
      <c r="H189" s="205"/>
      <c r="I189" s="205"/>
      <c r="J189" s="205"/>
      <c r="K189" s="205"/>
      <c r="L189" s="205"/>
      <c r="M189" s="205"/>
      <c r="N189" s="205"/>
      <c r="O189" s="205"/>
    </row>
    <row r="190" spans="2:15" x14ac:dyDescent="0.25">
      <c r="B190" s="202" t="s">
        <v>237</v>
      </c>
      <c r="C190" s="202"/>
      <c r="D190" s="200" t="s">
        <v>276</v>
      </c>
      <c r="E190" s="200"/>
      <c r="F190" s="85" t="s">
        <v>235</v>
      </c>
      <c r="G190" s="93">
        <v>888.88890000000004</v>
      </c>
      <c r="H190" s="85" t="s">
        <v>234</v>
      </c>
      <c r="I190" s="207">
        <v>888.88890000000004</v>
      </c>
      <c r="J190" s="207"/>
      <c r="K190" s="206" t="s">
        <v>275</v>
      </c>
      <c r="L190" s="206"/>
      <c r="M190" s="206"/>
      <c r="N190" s="206"/>
      <c r="O190" s="86">
        <v>3.5300000000000002</v>
      </c>
    </row>
    <row r="192" spans="2:15" x14ac:dyDescent="0.25">
      <c r="B192" s="200" t="s">
        <v>232</v>
      </c>
      <c r="C192" s="200"/>
      <c r="D192" s="200" t="s">
        <v>231</v>
      </c>
      <c r="E192" s="200"/>
      <c r="F192" s="200"/>
      <c r="G192" s="200"/>
      <c r="H192" s="200"/>
      <c r="I192" s="200"/>
      <c r="J192" s="200"/>
      <c r="K192" s="87" t="s">
        <v>230</v>
      </c>
      <c r="L192" s="88" t="s">
        <v>229</v>
      </c>
      <c r="M192" s="88" t="s">
        <v>228</v>
      </c>
      <c r="N192" s="88" t="s">
        <v>227</v>
      </c>
      <c r="O192" s="88" t="s">
        <v>226</v>
      </c>
    </row>
    <row r="193" spans="2:15" x14ac:dyDescent="0.25">
      <c r="D193" s="201" t="s">
        <v>225</v>
      </c>
      <c r="E193" s="201"/>
      <c r="F193" s="201"/>
      <c r="G193" s="201"/>
      <c r="H193" s="201"/>
      <c r="I193" s="201"/>
      <c r="J193" s="201"/>
    </row>
    <row r="194" spans="2:15" ht="12.75" customHeight="1" x14ac:dyDescent="0.25">
      <c r="B194" s="202" t="s">
        <v>274</v>
      </c>
      <c r="C194" s="202"/>
      <c r="D194" s="203" t="s">
        <v>273</v>
      </c>
      <c r="E194" s="203"/>
      <c r="F194" s="203"/>
      <c r="G194" s="203"/>
      <c r="H194" s="203"/>
      <c r="I194" s="203"/>
      <c r="J194" s="203"/>
      <c r="K194" s="89" t="s">
        <v>220</v>
      </c>
      <c r="L194" s="90">
        <v>1</v>
      </c>
      <c r="M194" s="90">
        <v>9.0000000000000011E-3</v>
      </c>
      <c r="N194" s="91">
        <v>18.59</v>
      </c>
      <c r="O194" s="91">
        <v>0.17</v>
      </c>
    </row>
    <row r="195" spans="2:15" x14ac:dyDescent="0.25">
      <c r="O195" s="92">
        <v>0.17</v>
      </c>
    </row>
    <row r="196" spans="2:15" x14ac:dyDescent="0.25">
      <c r="D196" s="201" t="s">
        <v>204</v>
      </c>
      <c r="E196" s="201"/>
      <c r="F196" s="201"/>
      <c r="G196" s="201"/>
      <c r="H196" s="201"/>
      <c r="I196" s="201"/>
      <c r="J196" s="201"/>
    </row>
    <row r="197" spans="2:15" ht="12.75" customHeight="1" x14ac:dyDescent="0.25">
      <c r="B197" s="202" t="s">
        <v>272</v>
      </c>
      <c r="C197" s="202"/>
      <c r="D197" s="203" t="s">
        <v>271</v>
      </c>
      <c r="E197" s="203"/>
      <c r="F197" s="203"/>
      <c r="G197" s="203"/>
      <c r="H197" s="203"/>
      <c r="I197" s="203"/>
      <c r="J197" s="203"/>
      <c r="K197" s="89" t="s">
        <v>201</v>
      </c>
      <c r="L197" s="90">
        <v>0.5</v>
      </c>
      <c r="M197" s="90">
        <v>4.5000000000000005E-3</v>
      </c>
      <c r="N197" s="91">
        <v>24.52</v>
      </c>
      <c r="O197" s="91">
        <v>0.11</v>
      </c>
    </row>
    <row r="198" spans="2:15" ht="12.75" customHeight="1" x14ac:dyDescent="0.25">
      <c r="B198" s="202" t="s">
        <v>261</v>
      </c>
      <c r="C198" s="202"/>
      <c r="D198" s="203" t="s">
        <v>260</v>
      </c>
      <c r="E198" s="203"/>
      <c r="F198" s="203"/>
      <c r="G198" s="203"/>
      <c r="H198" s="203"/>
      <c r="I198" s="203"/>
      <c r="J198" s="203"/>
      <c r="K198" s="89" t="s">
        <v>201</v>
      </c>
      <c r="L198" s="90">
        <v>1</v>
      </c>
      <c r="M198" s="90">
        <v>9.0000000000000011E-3</v>
      </c>
      <c r="N198" s="91">
        <v>359.8</v>
      </c>
      <c r="O198" s="91">
        <v>3.24</v>
      </c>
    </row>
    <row r="199" spans="2:15" ht="12.75" customHeight="1" x14ac:dyDescent="0.25">
      <c r="B199" s="202" t="s">
        <v>200</v>
      </c>
      <c r="C199" s="202"/>
      <c r="D199" s="203" t="s">
        <v>199</v>
      </c>
      <c r="E199" s="203"/>
      <c r="F199" s="203"/>
      <c r="G199" s="203"/>
      <c r="H199" s="203"/>
      <c r="I199" s="203"/>
      <c r="J199" s="203"/>
      <c r="K199" s="89" t="s">
        <v>198</v>
      </c>
      <c r="M199" s="90">
        <v>3</v>
      </c>
      <c r="N199" s="91">
        <v>0.17</v>
      </c>
      <c r="O199" s="91">
        <v>0.01</v>
      </c>
    </row>
    <row r="200" spans="2:15" x14ac:dyDescent="0.25">
      <c r="O200" s="92">
        <v>3.36</v>
      </c>
    </row>
    <row r="202" spans="2:15" ht="12.75" customHeight="1" x14ac:dyDescent="0.25">
      <c r="B202" s="204" t="s">
        <v>239</v>
      </c>
      <c r="C202" s="204"/>
      <c r="D202" s="200" t="s">
        <v>270</v>
      </c>
      <c r="E202" s="200"/>
      <c r="F202" s="200"/>
      <c r="G202" s="205" t="s">
        <v>20</v>
      </c>
      <c r="H202" s="205"/>
      <c r="I202" s="205"/>
      <c r="J202" s="205"/>
      <c r="K202" s="205"/>
      <c r="L202" s="205"/>
      <c r="M202" s="205"/>
      <c r="N202" s="205"/>
      <c r="O202" s="205"/>
    </row>
    <row r="203" spans="2:15" x14ac:dyDescent="0.25">
      <c r="B203" s="202" t="s">
        <v>237</v>
      </c>
      <c r="C203" s="202"/>
      <c r="D203" s="200" t="s">
        <v>269</v>
      </c>
      <c r="E203" s="200"/>
      <c r="F203" s="85" t="s">
        <v>235</v>
      </c>
      <c r="G203" s="93">
        <v>3555.5556000000001</v>
      </c>
      <c r="H203" s="85" t="s">
        <v>234</v>
      </c>
      <c r="I203" s="207">
        <v>3555.5556000000001</v>
      </c>
      <c r="J203" s="207"/>
      <c r="K203" s="206" t="s">
        <v>268</v>
      </c>
      <c r="L203" s="206"/>
      <c r="M203" s="206"/>
      <c r="N203" s="206"/>
      <c r="O203" s="86">
        <v>1.51</v>
      </c>
    </row>
    <row r="205" spans="2:15" x14ac:dyDescent="0.25">
      <c r="B205" s="200" t="s">
        <v>232</v>
      </c>
      <c r="C205" s="200"/>
      <c r="D205" s="200" t="s">
        <v>231</v>
      </c>
      <c r="E205" s="200"/>
      <c r="F205" s="200"/>
      <c r="G205" s="200"/>
      <c r="H205" s="200"/>
      <c r="I205" s="200"/>
      <c r="J205" s="200"/>
      <c r="K205" s="87" t="s">
        <v>230</v>
      </c>
      <c r="L205" s="88" t="s">
        <v>229</v>
      </c>
      <c r="M205" s="88" t="s">
        <v>228</v>
      </c>
      <c r="N205" s="88" t="s">
        <v>227</v>
      </c>
      <c r="O205" s="88" t="s">
        <v>226</v>
      </c>
    </row>
    <row r="206" spans="2:15" x14ac:dyDescent="0.25">
      <c r="D206" s="201" t="s">
        <v>225</v>
      </c>
      <c r="E206" s="201"/>
      <c r="F206" s="201"/>
      <c r="G206" s="201"/>
      <c r="H206" s="201"/>
      <c r="I206" s="201"/>
      <c r="J206" s="201"/>
    </row>
    <row r="207" spans="2:15" ht="12.75" customHeight="1" x14ac:dyDescent="0.25">
      <c r="B207" s="202" t="s">
        <v>267</v>
      </c>
      <c r="C207" s="202"/>
      <c r="D207" s="203" t="s">
        <v>266</v>
      </c>
      <c r="E207" s="203"/>
      <c r="F207" s="203"/>
      <c r="G207" s="203"/>
      <c r="H207" s="203"/>
      <c r="I207" s="203"/>
      <c r="J207" s="203"/>
      <c r="K207" s="89" t="s">
        <v>220</v>
      </c>
      <c r="L207" s="90">
        <v>0.2</v>
      </c>
      <c r="M207" s="90">
        <v>5.0000000000000001E-4</v>
      </c>
      <c r="N207" s="91">
        <v>33.75</v>
      </c>
      <c r="O207" s="91">
        <v>0.02</v>
      </c>
    </row>
    <row r="208" spans="2:15" ht="12.75" customHeight="1" x14ac:dyDescent="0.25">
      <c r="B208" s="202" t="s">
        <v>265</v>
      </c>
      <c r="C208" s="202"/>
      <c r="D208" s="203" t="s">
        <v>264</v>
      </c>
      <c r="E208" s="203"/>
      <c r="F208" s="203"/>
      <c r="G208" s="203"/>
      <c r="H208" s="203"/>
      <c r="I208" s="203"/>
      <c r="J208" s="203"/>
      <c r="K208" s="89" t="s">
        <v>220</v>
      </c>
      <c r="L208" s="90">
        <v>1</v>
      </c>
      <c r="M208" s="90">
        <v>2.3E-3</v>
      </c>
      <c r="N208" s="91">
        <v>20.57</v>
      </c>
      <c r="O208" s="91">
        <v>0.05</v>
      </c>
    </row>
    <row r="209" spans="2:15" ht="12.75" customHeight="1" x14ac:dyDescent="0.25">
      <c r="B209" s="202" t="s">
        <v>224</v>
      </c>
      <c r="C209" s="202"/>
      <c r="D209" s="203" t="s">
        <v>223</v>
      </c>
      <c r="E209" s="203"/>
      <c r="F209" s="203"/>
      <c r="G209" s="203"/>
      <c r="H209" s="203"/>
      <c r="I209" s="203"/>
      <c r="J209" s="203"/>
      <c r="K209" s="89" t="s">
        <v>220</v>
      </c>
      <c r="L209" s="90">
        <v>1</v>
      </c>
      <c r="M209" s="90">
        <v>2.3E-3</v>
      </c>
      <c r="N209" s="91">
        <v>18.59</v>
      </c>
      <c r="O209" s="91">
        <v>0.04</v>
      </c>
    </row>
    <row r="210" spans="2:15" x14ac:dyDescent="0.25">
      <c r="O210" s="92">
        <v>0.11</v>
      </c>
    </row>
    <row r="211" spans="2:15" x14ac:dyDescent="0.25">
      <c r="D211" s="201" t="s">
        <v>204</v>
      </c>
      <c r="E211" s="201"/>
      <c r="F211" s="201"/>
      <c r="G211" s="201"/>
      <c r="H211" s="201"/>
      <c r="I211" s="201"/>
      <c r="J211" s="201"/>
    </row>
    <row r="212" spans="2:15" ht="12.75" customHeight="1" x14ac:dyDescent="0.25">
      <c r="B212" s="202" t="s">
        <v>263</v>
      </c>
      <c r="C212" s="202"/>
      <c r="D212" s="203" t="s">
        <v>262</v>
      </c>
      <c r="E212" s="203"/>
      <c r="F212" s="203"/>
      <c r="G212" s="203"/>
      <c r="H212" s="203"/>
      <c r="I212" s="203"/>
      <c r="J212" s="203"/>
      <c r="K212" s="89" t="s">
        <v>201</v>
      </c>
      <c r="L212" s="90">
        <v>0.5</v>
      </c>
      <c r="M212" s="90">
        <v>1.1000000000000001E-3</v>
      </c>
      <c r="N212" s="91">
        <v>380.97</v>
      </c>
      <c r="O212" s="91">
        <v>0.42</v>
      </c>
    </row>
    <row r="213" spans="2:15" ht="12.75" customHeight="1" x14ac:dyDescent="0.25">
      <c r="B213" s="202" t="s">
        <v>261</v>
      </c>
      <c r="C213" s="202"/>
      <c r="D213" s="203" t="s">
        <v>260</v>
      </c>
      <c r="E213" s="203"/>
      <c r="F213" s="203"/>
      <c r="G213" s="203"/>
      <c r="H213" s="203"/>
      <c r="I213" s="203"/>
      <c r="J213" s="203"/>
      <c r="K213" s="89" t="s">
        <v>201</v>
      </c>
      <c r="L213" s="90">
        <v>1</v>
      </c>
      <c r="M213" s="90">
        <v>2.3E-3</v>
      </c>
      <c r="N213" s="91">
        <v>359.8</v>
      </c>
      <c r="O213" s="91">
        <v>0.83000000000000007</v>
      </c>
    </row>
    <row r="214" spans="2:15" ht="12.75" customHeight="1" x14ac:dyDescent="0.25">
      <c r="B214" s="202" t="s">
        <v>200</v>
      </c>
      <c r="C214" s="202"/>
      <c r="D214" s="203" t="s">
        <v>199</v>
      </c>
      <c r="E214" s="203"/>
      <c r="F214" s="203"/>
      <c r="G214" s="203"/>
      <c r="H214" s="203"/>
      <c r="I214" s="203"/>
      <c r="J214" s="203"/>
      <c r="K214" s="89" t="s">
        <v>198</v>
      </c>
      <c r="M214" s="90">
        <v>5</v>
      </c>
      <c r="N214" s="91">
        <v>0.11</v>
      </c>
      <c r="O214" s="91">
        <v>0.01</v>
      </c>
    </row>
    <row r="215" spans="2:15" x14ac:dyDescent="0.25">
      <c r="O215" s="92">
        <v>1.26</v>
      </c>
    </row>
    <row r="216" spans="2:15" x14ac:dyDescent="0.25">
      <c r="D216" s="201" t="s">
        <v>259</v>
      </c>
      <c r="E216" s="201"/>
      <c r="F216" s="201"/>
      <c r="G216" s="201"/>
      <c r="H216" s="201"/>
      <c r="I216" s="201"/>
      <c r="J216" s="201"/>
    </row>
    <row r="217" spans="2:15" ht="12.75" customHeight="1" x14ac:dyDescent="0.25">
      <c r="B217" s="202" t="s">
        <v>258</v>
      </c>
      <c r="C217" s="202"/>
      <c r="D217" s="203" t="s">
        <v>257</v>
      </c>
      <c r="E217" s="203"/>
      <c r="F217" s="203"/>
      <c r="G217" s="203"/>
      <c r="H217" s="203"/>
      <c r="I217" s="203"/>
      <c r="J217" s="203"/>
      <c r="K217" s="89" t="s">
        <v>22</v>
      </c>
      <c r="M217" s="90">
        <v>5.0000000000000001E-3</v>
      </c>
      <c r="N217" s="91">
        <v>28.39</v>
      </c>
      <c r="O217" s="91">
        <v>0.14000000000000001</v>
      </c>
    </row>
    <row r="218" spans="2:15" x14ac:dyDescent="0.25">
      <c r="O218" s="92">
        <v>0.14000000000000001</v>
      </c>
    </row>
    <row r="220" spans="2:15" ht="12.75" customHeight="1" x14ac:dyDescent="0.25">
      <c r="B220" s="204" t="s">
        <v>239</v>
      </c>
      <c r="C220" s="204"/>
      <c r="D220" s="200" t="s">
        <v>256</v>
      </c>
      <c r="E220" s="200"/>
      <c r="F220" s="200"/>
      <c r="G220" s="205" t="s">
        <v>17</v>
      </c>
      <c r="H220" s="205"/>
      <c r="I220" s="205"/>
      <c r="J220" s="205"/>
      <c r="K220" s="205"/>
      <c r="L220" s="205"/>
      <c r="M220" s="205"/>
      <c r="N220" s="205"/>
      <c r="O220" s="205"/>
    </row>
    <row r="221" spans="2:15" x14ac:dyDescent="0.25">
      <c r="B221" s="202" t="s">
        <v>237</v>
      </c>
      <c r="C221" s="202"/>
      <c r="D221" s="200" t="s">
        <v>236</v>
      </c>
      <c r="E221" s="200"/>
      <c r="F221" s="85" t="s">
        <v>235</v>
      </c>
      <c r="G221" s="93">
        <v>2.9600000000000001E-2</v>
      </c>
      <c r="H221" s="85" t="s">
        <v>234</v>
      </c>
      <c r="I221" s="207">
        <v>2.9600000000000001E-2</v>
      </c>
      <c r="J221" s="207"/>
      <c r="K221" s="206" t="s">
        <v>233</v>
      </c>
      <c r="L221" s="206"/>
      <c r="M221" s="206"/>
      <c r="N221" s="206"/>
      <c r="O221" s="86">
        <v>64703.32</v>
      </c>
    </row>
    <row r="223" spans="2:15" x14ac:dyDescent="0.25">
      <c r="B223" s="200" t="s">
        <v>232</v>
      </c>
      <c r="C223" s="200"/>
      <c r="D223" s="200" t="s">
        <v>231</v>
      </c>
      <c r="E223" s="200"/>
      <c r="F223" s="200"/>
      <c r="G223" s="200"/>
      <c r="H223" s="200"/>
      <c r="I223" s="200"/>
      <c r="J223" s="200"/>
      <c r="K223" s="87" t="s">
        <v>230</v>
      </c>
      <c r="L223" s="88" t="s">
        <v>229</v>
      </c>
      <c r="M223" s="88" t="s">
        <v>228</v>
      </c>
      <c r="N223" s="88" t="s">
        <v>227</v>
      </c>
      <c r="O223" s="88" t="s">
        <v>226</v>
      </c>
    </row>
    <row r="224" spans="2:15" x14ac:dyDescent="0.25">
      <c r="D224" s="201" t="s">
        <v>204</v>
      </c>
      <c r="E224" s="201"/>
      <c r="F224" s="201"/>
      <c r="G224" s="201"/>
      <c r="H224" s="201"/>
      <c r="I224" s="201"/>
      <c r="J224" s="201"/>
    </row>
    <row r="225" spans="2:15" ht="12.75" customHeight="1" x14ac:dyDescent="0.25">
      <c r="B225" s="202" t="s">
        <v>255</v>
      </c>
      <c r="C225" s="202"/>
      <c r="D225" s="203" t="s">
        <v>254</v>
      </c>
      <c r="E225" s="203"/>
      <c r="F225" s="203"/>
      <c r="G225" s="203"/>
      <c r="H225" s="203"/>
      <c r="I225" s="203"/>
      <c r="J225" s="203"/>
      <c r="K225" s="89" t="s">
        <v>201</v>
      </c>
      <c r="L225" s="90">
        <v>1</v>
      </c>
      <c r="M225" s="90">
        <v>270.27030000000002</v>
      </c>
      <c r="N225" s="91">
        <v>196.88</v>
      </c>
      <c r="O225" s="91">
        <v>53210.82</v>
      </c>
    </row>
    <row r="226" spans="2:15" x14ac:dyDescent="0.25">
      <c r="O226" s="92">
        <v>53210.82</v>
      </c>
    </row>
    <row r="227" spans="2:15" x14ac:dyDescent="0.25">
      <c r="D227" s="201" t="s">
        <v>253</v>
      </c>
      <c r="E227" s="201"/>
      <c r="F227" s="201"/>
      <c r="G227" s="201"/>
      <c r="H227" s="201"/>
      <c r="I227" s="201"/>
      <c r="J227" s="201"/>
    </row>
    <row r="228" spans="2:15" ht="12.75" customHeight="1" x14ac:dyDescent="0.25">
      <c r="B228" s="202" t="s">
        <v>252</v>
      </c>
      <c r="C228" s="202"/>
      <c r="D228" s="204" t="s">
        <v>251</v>
      </c>
      <c r="E228" s="204"/>
      <c r="F228" s="204"/>
      <c r="G228" s="204"/>
      <c r="H228" s="204"/>
      <c r="I228" s="204"/>
      <c r="J228" s="204"/>
      <c r="K228" s="89" t="s">
        <v>14</v>
      </c>
      <c r="M228" s="90">
        <v>1</v>
      </c>
      <c r="N228" s="91">
        <v>6000</v>
      </c>
      <c r="O228" s="91">
        <v>6000</v>
      </c>
    </row>
    <row r="229" spans="2:15" x14ac:dyDescent="0.25">
      <c r="D229" s="204"/>
      <c r="E229" s="204"/>
      <c r="F229" s="204"/>
      <c r="G229" s="204"/>
      <c r="H229" s="204"/>
      <c r="I229" s="204"/>
      <c r="J229" s="204"/>
    </row>
    <row r="230" spans="2:15" ht="12.75" customHeight="1" x14ac:dyDescent="0.25">
      <c r="B230" s="202" t="s">
        <v>250</v>
      </c>
      <c r="C230" s="202"/>
      <c r="D230" s="203" t="s">
        <v>249</v>
      </c>
      <c r="E230" s="203"/>
      <c r="F230" s="203"/>
      <c r="G230" s="203"/>
      <c r="H230" s="203"/>
      <c r="I230" s="203"/>
      <c r="J230" s="203"/>
      <c r="K230" s="89" t="s">
        <v>14</v>
      </c>
      <c r="M230" s="90">
        <v>1</v>
      </c>
      <c r="N230" s="91">
        <v>4000</v>
      </c>
      <c r="O230" s="91">
        <v>4000</v>
      </c>
    </row>
    <row r="231" spans="2:15" ht="12.75" customHeight="1" x14ac:dyDescent="0.25">
      <c r="B231" s="202" t="s">
        <v>248</v>
      </c>
      <c r="C231" s="202"/>
      <c r="D231" s="203" t="s">
        <v>247</v>
      </c>
      <c r="E231" s="203"/>
      <c r="F231" s="203"/>
      <c r="G231" s="203"/>
      <c r="H231" s="203"/>
      <c r="I231" s="203"/>
      <c r="J231" s="203"/>
      <c r="K231" s="89" t="s">
        <v>240</v>
      </c>
      <c r="M231" s="90">
        <v>0.15</v>
      </c>
      <c r="N231" s="91">
        <v>3250</v>
      </c>
      <c r="O231" s="91">
        <v>487.5</v>
      </c>
    </row>
    <row r="232" spans="2:15" ht="12.75" customHeight="1" x14ac:dyDescent="0.25">
      <c r="B232" s="202" t="s">
        <v>246</v>
      </c>
      <c r="C232" s="202"/>
      <c r="D232" s="203" t="s">
        <v>245</v>
      </c>
      <c r="E232" s="203"/>
      <c r="F232" s="203"/>
      <c r="G232" s="203"/>
      <c r="H232" s="203"/>
      <c r="I232" s="203"/>
      <c r="J232" s="203"/>
      <c r="K232" s="89" t="s">
        <v>240</v>
      </c>
      <c r="M232" s="90">
        <v>0.3</v>
      </c>
      <c r="N232" s="91">
        <v>2570</v>
      </c>
      <c r="O232" s="91">
        <v>771</v>
      </c>
    </row>
    <row r="233" spans="2:15" ht="12.75" customHeight="1" x14ac:dyDescent="0.25">
      <c r="B233" s="202" t="s">
        <v>244</v>
      </c>
      <c r="C233" s="202"/>
      <c r="D233" s="203" t="s">
        <v>243</v>
      </c>
      <c r="E233" s="203"/>
      <c r="F233" s="203"/>
      <c r="G233" s="203"/>
      <c r="H233" s="203"/>
      <c r="I233" s="203"/>
      <c r="J233" s="203"/>
      <c r="K233" s="89" t="s">
        <v>240</v>
      </c>
      <c r="M233" s="90">
        <v>0.3</v>
      </c>
      <c r="N233" s="91">
        <v>280</v>
      </c>
      <c r="O233" s="91">
        <v>84</v>
      </c>
    </row>
    <row r="234" spans="2:15" ht="12.75" customHeight="1" x14ac:dyDescent="0.25">
      <c r="B234" s="202" t="s">
        <v>242</v>
      </c>
      <c r="C234" s="202"/>
      <c r="D234" s="203" t="s">
        <v>241</v>
      </c>
      <c r="E234" s="203"/>
      <c r="F234" s="203"/>
      <c r="G234" s="203"/>
      <c r="H234" s="203"/>
      <c r="I234" s="203"/>
      <c r="J234" s="203"/>
      <c r="K234" s="89" t="s">
        <v>240</v>
      </c>
      <c r="M234" s="90">
        <v>0.3</v>
      </c>
      <c r="N234" s="91">
        <v>500</v>
      </c>
      <c r="O234" s="91">
        <v>150</v>
      </c>
    </row>
    <row r="235" spans="2:15" x14ac:dyDescent="0.25">
      <c r="O235" s="92">
        <v>11492.5</v>
      </c>
    </row>
    <row r="237" spans="2:15" ht="12.75" customHeight="1" x14ac:dyDescent="0.25">
      <c r="B237" s="204" t="s">
        <v>239</v>
      </c>
      <c r="C237" s="204"/>
      <c r="D237" s="200" t="s">
        <v>238</v>
      </c>
      <c r="E237" s="200"/>
      <c r="F237" s="200"/>
      <c r="G237" s="205" t="s">
        <v>15</v>
      </c>
      <c r="H237" s="205"/>
      <c r="I237" s="205"/>
      <c r="J237" s="205"/>
      <c r="K237" s="205"/>
      <c r="L237" s="205"/>
      <c r="M237" s="205"/>
      <c r="N237" s="205"/>
      <c r="O237" s="205"/>
    </row>
    <row r="238" spans="2:15" x14ac:dyDescent="0.25">
      <c r="B238" s="202" t="s">
        <v>237</v>
      </c>
      <c r="C238" s="202"/>
      <c r="D238" s="200" t="s">
        <v>236</v>
      </c>
      <c r="E238" s="200"/>
      <c r="F238" s="85" t="s">
        <v>235</v>
      </c>
      <c r="G238" s="93">
        <v>2.9600000000000001E-2</v>
      </c>
      <c r="H238" s="85" t="s">
        <v>234</v>
      </c>
      <c r="I238" s="207">
        <v>2.9600000000000001E-2</v>
      </c>
      <c r="J238" s="207"/>
      <c r="K238" s="206" t="s">
        <v>233</v>
      </c>
      <c r="L238" s="206"/>
      <c r="M238" s="206"/>
      <c r="N238" s="206"/>
      <c r="O238" s="86">
        <v>40579.14</v>
      </c>
    </row>
    <row r="240" spans="2:15" x14ac:dyDescent="0.25">
      <c r="B240" s="200" t="s">
        <v>232</v>
      </c>
      <c r="C240" s="200"/>
      <c r="D240" s="200" t="s">
        <v>231</v>
      </c>
      <c r="E240" s="200"/>
      <c r="F240" s="200"/>
      <c r="G240" s="200"/>
      <c r="H240" s="200"/>
      <c r="I240" s="200"/>
      <c r="J240" s="200"/>
      <c r="K240" s="87" t="s">
        <v>230</v>
      </c>
      <c r="L240" s="88" t="s">
        <v>229</v>
      </c>
      <c r="M240" s="88" t="s">
        <v>228</v>
      </c>
      <c r="N240" s="88" t="s">
        <v>227</v>
      </c>
      <c r="O240" s="88" t="s">
        <v>226</v>
      </c>
    </row>
    <row r="241" spans="2:15" x14ac:dyDescent="0.25">
      <c r="D241" s="201" t="s">
        <v>225</v>
      </c>
      <c r="E241" s="201"/>
      <c r="F241" s="201"/>
      <c r="G241" s="201"/>
      <c r="H241" s="201"/>
      <c r="I241" s="201"/>
      <c r="J241" s="201"/>
    </row>
    <row r="242" spans="2:15" ht="12.75" customHeight="1" x14ac:dyDescent="0.25">
      <c r="B242" s="202" t="s">
        <v>224</v>
      </c>
      <c r="C242" s="202"/>
      <c r="D242" s="203" t="s">
        <v>223</v>
      </c>
      <c r="E242" s="203"/>
      <c r="F242" s="203"/>
      <c r="G242" s="203"/>
      <c r="H242" s="203"/>
      <c r="I242" s="203"/>
      <c r="J242" s="203"/>
      <c r="K242" s="89" t="s">
        <v>220</v>
      </c>
      <c r="L242" s="90">
        <v>2</v>
      </c>
      <c r="M242" s="90">
        <v>540.54050000000007</v>
      </c>
      <c r="N242" s="91">
        <v>18.59</v>
      </c>
      <c r="O242" s="91">
        <v>10048.65</v>
      </c>
    </row>
    <row r="243" spans="2:15" ht="12.75" customHeight="1" x14ac:dyDescent="0.25">
      <c r="B243" s="202" t="s">
        <v>222</v>
      </c>
      <c r="C243" s="202"/>
      <c r="D243" s="203" t="s">
        <v>221</v>
      </c>
      <c r="E243" s="203"/>
      <c r="F243" s="203"/>
      <c r="G243" s="203"/>
      <c r="H243" s="203"/>
      <c r="I243" s="203"/>
      <c r="J243" s="203"/>
      <c r="K243" s="89" t="s">
        <v>220</v>
      </c>
      <c r="L243" s="90">
        <v>2</v>
      </c>
      <c r="M243" s="90">
        <v>540.54050000000007</v>
      </c>
      <c r="N243" s="91">
        <v>36.880000000000003</v>
      </c>
      <c r="O243" s="91">
        <v>19935.13</v>
      </c>
    </row>
    <row r="244" spans="2:15" x14ac:dyDescent="0.25">
      <c r="O244" s="92">
        <v>29983.78</v>
      </c>
    </row>
    <row r="245" spans="2:15" x14ac:dyDescent="0.25">
      <c r="D245" s="201" t="s">
        <v>219</v>
      </c>
      <c r="E245" s="201"/>
      <c r="F245" s="201"/>
      <c r="G245" s="201"/>
      <c r="H245" s="201"/>
      <c r="I245" s="201"/>
      <c r="J245" s="201"/>
    </row>
    <row r="246" spans="2:15" ht="12.75" customHeight="1" x14ac:dyDescent="0.25">
      <c r="B246" s="202" t="s">
        <v>218</v>
      </c>
      <c r="C246" s="202"/>
      <c r="D246" s="203" t="s">
        <v>217</v>
      </c>
      <c r="E246" s="203"/>
      <c r="F246" s="203"/>
      <c r="G246" s="203"/>
      <c r="H246" s="203"/>
      <c r="I246" s="203"/>
      <c r="J246" s="203"/>
      <c r="K246" s="89" t="s">
        <v>216</v>
      </c>
      <c r="M246" s="90">
        <v>5</v>
      </c>
      <c r="N246" s="91">
        <v>24.32</v>
      </c>
      <c r="O246" s="91">
        <v>121.60000000000001</v>
      </c>
    </row>
    <row r="247" spans="2:15" ht="12.75" customHeight="1" x14ac:dyDescent="0.25">
      <c r="B247" s="202" t="s">
        <v>215</v>
      </c>
      <c r="C247" s="202"/>
      <c r="D247" s="203" t="s">
        <v>214</v>
      </c>
      <c r="E247" s="203"/>
      <c r="F247" s="203"/>
      <c r="G247" s="203"/>
      <c r="H247" s="203"/>
      <c r="I247" s="203"/>
      <c r="J247" s="203"/>
      <c r="K247" s="89" t="s">
        <v>211</v>
      </c>
      <c r="M247" s="90">
        <v>3</v>
      </c>
      <c r="N247" s="91">
        <v>26.55</v>
      </c>
      <c r="O247" s="91">
        <v>79.650000000000006</v>
      </c>
    </row>
    <row r="248" spans="2:15" ht="12.75" customHeight="1" x14ac:dyDescent="0.25">
      <c r="B248" s="202" t="s">
        <v>213</v>
      </c>
      <c r="C248" s="202"/>
      <c r="D248" s="203" t="s">
        <v>212</v>
      </c>
      <c r="E248" s="203"/>
      <c r="F248" s="203"/>
      <c r="G248" s="203"/>
      <c r="H248" s="203"/>
      <c r="I248" s="203"/>
      <c r="J248" s="203"/>
      <c r="K248" s="89" t="s">
        <v>211</v>
      </c>
      <c r="M248" s="90">
        <v>3</v>
      </c>
      <c r="N248" s="91">
        <v>18.900000000000002</v>
      </c>
      <c r="O248" s="91">
        <v>56.7</v>
      </c>
    </row>
    <row r="249" spans="2:15" ht="12.75" customHeight="1" x14ac:dyDescent="0.25">
      <c r="B249" s="202" t="s">
        <v>210</v>
      </c>
      <c r="C249" s="202"/>
      <c r="D249" s="203" t="s">
        <v>209</v>
      </c>
      <c r="E249" s="203"/>
      <c r="F249" s="203"/>
      <c r="G249" s="203"/>
      <c r="H249" s="203"/>
      <c r="I249" s="203"/>
      <c r="J249" s="203"/>
      <c r="K249" s="89" t="s">
        <v>208</v>
      </c>
      <c r="M249" s="90">
        <v>150</v>
      </c>
      <c r="N249" s="91">
        <v>5.51</v>
      </c>
      <c r="O249" s="91">
        <v>826.5</v>
      </c>
    </row>
    <row r="250" spans="2:15" ht="12.75" customHeight="1" x14ac:dyDescent="0.25">
      <c r="B250" s="202" t="s">
        <v>207</v>
      </c>
      <c r="C250" s="202"/>
      <c r="D250" s="203" t="s">
        <v>206</v>
      </c>
      <c r="E250" s="203"/>
      <c r="F250" s="203"/>
      <c r="G250" s="203"/>
      <c r="H250" s="203"/>
      <c r="I250" s="203"/>
      <c r="J250" s="203"/>
      <c r="K250" s="89" t="s">
        <v>205</v>
      </c>
      <c r="M250" s="90">
        <v>4</v>
      </c>
      <c r="N250" s="91">
        <v>33.93</v>
      </c>
      <c r="O250" s="91">
        <v>135.72</v>
      </c>
    </row>
    <row r="251" spans="2:15" x14ac:dyDescent="0.25">
      <c r="O251" s="92">
        <v>1220.17</v>
      </c>
    </row>
    <row r="252" spans="2:15" x14ac:dyDescent="0.25">
      <c r="D252" s="201" t="s">
        <v>204</v>
      </c>
      <c r="E252" s="201"/>
      <c r="F252" s="201"/>
      <c r="G252" s="201"/>
      <c r="H252" s="201"/>
      <c r="I252" s="201"/>
      <c r="J252" s="201"/>
    </row>
    <row r="253" spans="2:15" ht="12.75" customHeight="1" x14ac:dyDescent="0.25">
      <c r="B253" s="202" t="s">
        <v>203</v>
      </c>
      <c r="C253" s="202"/>
      <c r="D253" s="203" t="s">
        <v>202</v>
      </c>
      <c r="E253" s="203"/>
      <c r="F253" s="203"/>
      <c r="G253" s="203"/>
      <c r="H253" s="203"/>
      <c r="I253" s="203"/>
      <c r="J253" s="203"/>
      <c r="K253" s="89" t="s">
        <v>201</v>
      </c>
      <c r="L253" s="90">
        <v>2</v>
      </c>
      <c r="M253" s="90">
        <v>540.54050000000007</v>
      </c>
      <c r="N253" s="91">
        <v>15.68</v>
      </c>
      <c r="O253" s="91">
        <v>8475.68</v>
      </c>
    </row>
    <row r="254" spans="2:15" ht="12.75" customHeight="1" x14ac:dyDescent="0.25">
      <c r="B254" s="202" t="s">
        <v>200</v>
      </c>
      <c r="C254" s="202"/>
      <c r="D254" s="203" t="s">
        <v>199</v>
      </c>
      <c r="E254" s="203"/>
      <c r="F254" s="203"/>
      <c r="G254" s="203"/>
      <c r="H254" s="203"/>
      <c r="I254" s="203"/>
      <c r="J254" s="203"/>
      <c r="K254" s="89" t="s">
        <v>198</v>
      </c>
      <c r="M254" s="90">
        <v>3</v>
      </c>
      <c r="N254" s="91">
        <v>29983.78</v>
      </c>
      <c r="O254" s="91">
        <v>899.51</v>
      </c>
    </row>
    <row r="255" spans="2:15" x14ac:dyDescent="0.25">
      <c r="O255" s="92">
        <v>9375.19</v>
      </c>
    </row>
    <row r="257" spans="2:15" x14ac:dyDescent="0.25">
      <c r="B257" s="204" t="s">
        <v>239</v>
      </c>
      <c r="C257" s="204"/>
      <c r="G257" s="205" t="s">
        <v>12</v>
      </c>
      <c r="H257" s="205"/>
      <c r="I257" s="205"/>
      <c r="J257" s="205"/>
      <c r="K257" s="205"/>
      <c r="L257" s="205"/>
      <c r="M257" s="205"/>
      <c r="N257" s="205"/>
      <c r="O257" s="205"/>
    </row>
    <row r="258" spans="2:15" x14ac:dyDescent="0.25">
      <c r="B258" s="202" t="s">
        <v>237</v>
      </c>
      <c r="C258" s="202"/>
      <c r="D258" s="200" t="s">
        <v>236</v>
      </c>
      <c r="E258" s="200"/>
      <c r="F258" s="85" t="s">
        <v>235</v>
      </c>
      <c r="H258" s="85" t="s">
        <v>234</v>
      </c>
      <c r="K258" s="206" t="s">
        <v>233</v>
      </c>
      <c r="L258" s="206"/>
      <c r="M258" s="206"/>
      <c r="N258" s="206"/>
      <c r="O258" s="86">
        <v>31670.12</v>
      </c>
    </row>
    <row r="260" spans="2:15" x14ac:dyDescent="0.25">
      <c r="B260" s="200" t="s">
        <v>232</v>
      </c>
      <c r="C260" s="200"/>
      <c r="D260" s="200" t="s">
        <v>231</v>
      </c>
      <c r="E260" s="200"/>
      <c r="F260" s="200"/>
      <c r="G260" s="200"/>
      <c r="H260" s="200"/>
      <c r="I260" s="200"/>
      <c r="J260" s="200"/>
      <c r="K260" s="87" t="s">
        <v>230</v>
      </c>
      <c r="L260" s="88" t="s">
        <v>229</v>
      </c>
      <c r="M260" s="88" t="s">
        <v>228</v>
      </c>
      <c r="N260" s="88" t="s">
        <v>227</v>
      </c>
      <c r="O260" s="88" t="s">
        <v>226</v>
      </c>
    </row>
    <row r="261" spans="2:15" x14ac:dyDescent="0.25">
      <c r="D261" s="201" t="s">
        <v>204</v>
      </c>
      <c r="E261" s="201"/>
      <c r="F261" s="201"/>
      <c r="G261" s="201"/>
      <c r="H261" s="201"/>
      <c r="I261" s="201"/>
      <c r="J261" s="201"/>
    </row>
    <row r="262" spans="2:15" x14ac:dyDescent="0.25">
      <c r="B262" s="202" t="s">
        <v>504</v>
      </c>
      <c r="C262" s="202"/>
      <c r="D262" s="203" t="s">
        <v>505</v>
      </c>
      <c r="E262" s="203"/>
      <c r="F262" s="203"/>
      <c r="G262" s="203"/>
      <c r="H262" s="203"/>
      <c r="I262" s="203"/>
      <c r="J262" s="203"/>
      <c r="K262" s="89" t="s">
        <v>14</v>
      </c>
      <c r="M262" s="90">
        <v>1</v>
      </c>
      <c r="N262" s="91">
        <v>31670.12</v>
      </c>
      <c r="O262" s="91">
        <v>31670.12</v>
      </c>
    </row>
    <row r="263" spans="2:15" x14ac:dyDescent="0.25">
      <c r="O263" s="92">
        <v>31670.12</v>
      </c>
    </row>
    <row r="265" spans="2:15" x14ac:dyDescent="0.25">
      <c r="B265" s="204" t="s">
        <v>239</v>
      </c>
      <c r="C265" s="204"/>
      <c r="G265" s="205" t="s">
        <v>10</v>
      </c>
      <c r="H265" s="205"/>
      <c r="I265" s="205"/>
      <c r="J265" s="205"/>
      <c r="K265" s="205"/>
      <c r="L265" s="205"/>
      <c r="M265" s="205"/>
      <c r="N265" s="205"/>
      <c r="O265" s="205"/>
    </row>
    <row r="266" spans="2:15" x14ac:dyDescent="0.25">
      <c r="B266" s="202" t="s">
        <v>237</v>
      </c>
      <c r="C266" s="202"/>
      <c r="D266" s="200" t="s">
        <v>506</v>
      </c>
      <c r="E266" s="200"/>
      <c r="F266" s="85" t="s">
        <v>235</v>
      </c>
      <c r="H266" s="85" t="s">
        <v>234</v>
      </c>
      <c r="K266" s="206" t="s">
        <v>507</v>
      </c>
      <c r="L266" s="206"/>
      <c r="M266" s="206"/>
      <c r="N266" s="206"/>
      <c r="O266" s="86">
        <v>3900</v>
      </c>
    </row>
    <row r="268" spans="2:15" x14ac:dyDescent="0.25">
      <c r="B268" s="200" t="s">
        <v>232</v>
      </c>
      <c r="C268" s="200"/>
      <c r="D268" s="200" t="s">
        <v>231</v>
      </c>
      <c r="E268" s="200"/>
      <c r="F268" s="200"/>
      <c r="G268" s="200"/>
      <c r="H268" s="200"/>
      <c r="I268" s="200"/>
      <c r="J268" s="200"/>
      <c r="K268" s="87" t="s">
        <v>230</v>
      </c>
      <c r="L268" s="88" t="s">
        <v>229</v>
      </c>
      <c r="M268" s="88" t="s">
        <v>228</v>
      </c>
      <c r="N268" s="88" t="s">
        <v>227</v>
      </c>
      <c r="O268" s="88" t="s">
        <v>226</v>
      </c>
    </row>
    <row r="269" spans="2:15" x14ac:dyDescent="0.25">
      <c r="D269" s="201" t="s">
        <v>219</v>
      </c>
      <c r="E269" s="201"/>
      <c r="F269" s="201"/>
      <c r="G269" s="201"/>
      <c r="H269" s="201"/>
      <c r="I269" s="201"/>
      <c r="J269" s="201"/>
    </row>
    <row r="270" spans="2:15" x14ac:dyDescent="0.25">
      <c r="B270" s="202" t="s">
        <v>508</v>
      </c>
      <c r="C270" s="202"/>
      <c r="D270" s="203" t="s">
        <v>509</v>
      </c>
      <c r="E270" s="203"/>
      <c r="F270" s="203"/>
      <c r="G270" s="203"/>
      <c r="H270" s="203"/>
      <c r="I270" s="203"/>
      <c r="J270" s="203"/>
      <c r="K270" s="89" t="s">
        <v>208</v>
      </c>
      <c r="M270" s="90">
        <v>3</v>
      </c>
      <c r="N270" s="91">
        <v>1300</v>
      </c>
      <c r="O270" s="91">
        <v>3900</v>
      </c>
    </row>
    <row r="271" spans="2:15" x14ac:dyDescent="0.25">
      <c r="O271" s="92">
        <v>3900</v>
      </c>
    </row>
    <row r="273" spans="2:15" x14ac:dyDescent="0.25">
      <c r="B273" s="204" t="s">
        <v>239</v>
      </c>
      <c r="C273" s="204"/>
      <c r="G273" s="205" t="s">
        <v>510</v>
      </c>
      <c r="H273" s="205"/>
      <c r="I273" s="205"/>
      <c r="J273" s="205"/>
      <c r="K273" s="205"/>
      <c r="L273" s="205"/>
      <c r="M273" s="205"/>
      <c r="N273" s="205"/>
      <c r="O273" s="205"/>
    </row>
    <row r="274" spans="2:15" x14ac:dyDescent="0.25">
      <c r="B274" s="202" t="s">
        <v>237</v>
      </c>
      <c r="C274" s="202"/>
      <c r="D274" s="200" t="s">
        <v>506</v>
      </c>
      <c r="E274" s="200"/>
      <c r="F274" s="85" t="s">
        <v>235</v>
      </c>
      <c r="H274" s="85" t="s">
        <v>234</v>
      </c>
      <c r="K274" s="206" t="s">
        <v>507</v>
      </c>
      <c r="L274" s="206"/>
      <c r="M274" s="206"/>
      <c r="N274" s="206"/>
      <c r="O274" s="86">
        <v>668</v>
      </c>
    </row>
    <row r="276" spans="2:15" x14ac:dyDescent="0.25">
      <c r="B276" s="200" t="s">
        <v>232</v>
      </c>
      <c r="C276" s="200"/>
      <c r="D276" s="200" t="s">
        <v>231</v>
      </c>
      <c r="E276" s="200"/>
      <c r="F276" s="200"/>
      <c r="G276" s="200"/>
      <c r="H276" s="200"/>
      <c r="I276" s="200"/>
      <c r="J276" s="200"/>
      <c r="K276" s="87" t="s">
        <v>230</v>
      </c>
      <c r="L276" s="88" t="s">
        <v>229</v>
      </c>
      <c r="M276" s="88" t="s">
        <v>228</v>
      </c>
      <c r="N276" s="88" t="s">
        <v>227</v>
      </c>
      <c r="O276" s="88" t="s">
        <v>226</v>
      </c>
    </row>
    <row r="277" spans="2:15" x14ac:dyDescent="0.25">
      <c r="D277" s="201" t="s">
        <v>219</v>
      </c>
      <c r="E277" s="201"/>
      <c r="F277" s="201"/>
      <c r="G277" s="201"/>
      <c r="H277" s="201"/>
      <c r="I277" s="201"/>
      <c r="J277" s="201"/>
    </row>
    <row r="278" spans="2:15" x14ac:dyDescent="0.25">
      <c r="B278" s="202" t="s">
        <v>511</v>
      </c>
      <c r="C278" s="202"/>
      <c r="D278" s="203" t="s">
        <v>512</v>
      </c>
      <c r="E278" s="203"/>
      <c r="F278" s="203"/>
      <c r="G278" s="203"/>
      <c r="H278" s="203"/>
      <c r="I278" s="203"/>
      <c r="J278" s="203"/>
      <c r="K278" s="89" t="s">
        <v>208</v>
      </c>
      <c r="M278" s="90">
        <v>1</v>
      </c>
      <c r="N278" s="91">
        <v>108</v>
      </c>
      <c r="O278" s="91">
        <v>108</v>
      </c>
    </row>
    <row r="279" spans="2:15" x14ac:dyDescent="0.25">
      <c r="B279" s="202" t="s">
        <v>513</v>
      </c>
      <c r="C279" s="202"/>
      <c r="D279" s="203" t="s">
        <v>514</v>
      </c>
      <c r="E279" s="203"/>
      <c r="F279" s="203"/>
      <c r="G279" s="203"/>
      <c r="H279" s="203"/>
      <c r="I279" s="203"/>
      <c r="J279" s="203"/>
      <c r="K279" s="89" t="s">
        <v>208</v>
      </c>
      <c r="M279" s="90">
        <v>1</v>
      </c>
      <c r="N279" s="91">
        <v>280</v>
      </c>
      <c r="O279" s="91">
        <v>280</v>
      </c>
    </row>
    <row r="280" spans="2:15" x14ac:dyDescent="0.25">
      <c r="B280" s="202" t="s">
        <v>515</v>
      </c>
      <c r="C280" s="202"/>
      <c r="D280" s="203" t="s">
        <v>516</v>
      </c>
      <c r="E280" s="203"/>
      <c r="F280" s="203"/>
      <c r="G280" s="203"/>
      <c r="H280" s="203"/>
      <c r="I280" s="203"/>
      <c r="J280" s="203"/>
      <c r="K280" s="89" t="s">
        <v>208</v>
      </c>
      <c r="M280" s="90">
        <v>1</v>
      </c>
      <c r="N280" s="91">
        <v>280</v>
      </c>
      <c r="O280" s="91">
        <v>280</v>
      </c>
    </row>
    <row r="281" spans="2:15" x14ac:dyDescent="0.25">
      <c r="O281" s="92">
        <v>668</v>
      </c>
    </row>
    <row r="283" spans="2:15" x14ac:dyDescent="0.25">
      <c r="B283" s="204" t="s">
        <v>239</v>
      </c>
      <c r="C283" s="204"/>
      <c r="G283" s="205" t="s">
        <v>8</v>
      </c>
      <c r="H283" s="205"/>
      <c r="I283" s="205"/>
      <c r="J283" s="205"/>
      <c r="K283" s="205"/>
      <c r="L283" s="205"/>
      <c r="M283" s="205"/>
      <c r="N283" s="205"/>
      <c r="O283" s="205"/>
    </row>
    <row r="284" spans="2:15" x14ac:dyDescent="0.25">
      <c r="B284" s="202" t="s">
        <v>237</v>
      </c>
      <c r="C284" s="202"/>
      <c r="D284" s="200" t="s">
        <v>506</v>
      </c>
      <c r="E284" s="200"/>
      <c r="F284" s="85" t="s">
        <v>235</v>
      </c>
      <c r="H284" s="85" t="s">
        <v>234</v>
      </c>
      <c r="K284" s="206" t="s">
        <v>507</v>
      </c>
      <c r="L284" s="206"/>
      <c r="M284" s="206"/>
      <c r="N284" s="206"/>
      <c r="O284" s="86">
        <v>800</v>
      </c>
    </row>
    <row r="286" spans="2:15" x14ac:dyDescent="0.25">
      <c r="B286" s="200" t="s">
        <v>232</v>
      </c>
      <c r="C286" s="200"/>
      <c r="D286" s="200" t="s">
        <v>231</v>
      </c>
      <c r="E286" s="200"/>
      <c r="F286" s="200"/>
      <c r="G286" s="200"/>
      <c r="H286" s="200"/>
      <c r="I286" s="200"/>
      <c r="J286" s="200"/>
      <c r="K286" s="87" t="s">
        <v>230</v>
      </c>
      <c r="L286" s="88" t="s">
        <v>229</v>
      </c>
      <c r="M286" s="88" t="s">
        <v>228</v>
      </c>
      <c r="N286" s="88" t="s">
        <v>227</v>
      </c>
      <c r="O286" s="88" t="s">
        <v>226</v>
      </c>
    </row>
    <row r="287" spans="2:15" x14ac:dyDescent="0.25">
      <c r="D287" s="201" t="s">
        <v>253</v>
      </c>
      <c r="E287" s="201"/>
      <c r="F287" s="201"/>
      <c r="G287" s="201"/>
      <c r="H287" s="201"/>
      <c r="I287" s="201"/>
      <c r="J287" s="201"/>
    </row>
    <row r="288" spans="2:15" x14ac:dyDescent="0.25">
      <c r="B288" s="202" t="s">
        <v>517</v>
      </c>
      <c r="C288" s="202"/>
      <c r="D288" s="203" t="s">
        <v>518</v>
      </c>
      <c r="E288" s="203"/>
      <c r="F288" s="203"/>
      <c r="G288" s="203"/>
      <c r="H288" s="203"/>
      <c r="I288" s="203"/>
      <c r="J288" s="203"/>
      <c r="K288" s="89" t="s">
        <v>208</v>
      </c>
      <c r="M288" s="90">
        <v>1</v>
      </c>
      <c r="N288" s="91">
        <v>800</v>
      </c>
      <c r="O288" s="91">
        <v>800</v>
      </c>
    </row>
    <row r="289" spans="2:15" x14ac:dyDescent="0.25">
      <c r="O289" s="92">
        <v>800</v>
      </c>
    </row>
    <row r="291" spans="2:15" x14ac:dyDescent="0.25">
      <c r="B291" s="204" t="s">
        <v>239</v>
      </c>
      <c r="C291" s="204"/>
      <c r="G291" s="205" t="s">
        <v>7</v>
      </c>
      <c r="H291" s="205"/>
      <c r="I291" s="205"/>
      <c r="J291" s="205"/>
      <c r="K291" s="205"/>
      <c r="L291" s="205"/>
      <c r="M291" s="205"/>
      <c r="N291" s="205"/>
      <c r="O291" s="205"/>
    </row>
    <row r="292" spans="2:15" x14ac:dyDescent="0.25">
      <c r="B292" s="202" t="s">
        <v>237</v>
      </c>
      <c r="C292" s="202"/>
      <c r="D292" s="200" t="s">
        <v>506</v>
      </c>
      <c r="E292" s="200"/>
      <c r="F292" s="85" t="s">
        <v>235</v>
      </c>
      <c r="H292" s="85" t="s">
        <v>234</v>
      </c>
      <c r="K292" s="206" t="s">
        <v>507</v>
      </c>
      <c r="L292" s="206"/>
      <c r="M292" s="206"/>
      <c r="N292" s="206"/>
      <c r="O292" s="86">
        <v>150</v>
      </c>
    </row>
    <row r="294" spans="2:15" x14ac:dyDescent="0.25">
      <c r="B294" s="200" t="s">
        <v>232</v>
      </c>
      <c r="C294" s="200"/>
      <c r="D294" s="200" t="s">
        <v>231</v>
      </c>
      <c r="E294" s="200"/>
      <c r="F294" s="200"/>
      <c r="G294" s="200"/>
      <c r="H294" s="200"/>
      <c r="I294" s="200"/>
      <c r="J294" s="200"/>
      <c r="K294" s="87" t="s">
        <v>230</v>
      </c>
      <c r="L294" s="88" t="s">
        <v>229</v>
      </c>
      <c r="M294" s="88" t="s">
        <v>228</v>
      </c>
      <c r="N294" s="88" t="s">
        <v>227</v>
      </c>
      <c r="O294" s="88" t="s">
        <v>226</v>
      </c>
    </row>
    <row r="295" spans="2:15" x14ac:dyDescent="0.25">
      <c r="D295" s="201" t="s">
        <v>219</v>
      </c>
      <c r="E295" s="201"/>
      <c r="F295" s="201"/>
      <c r="G295" s="201"/>
      <c r="H295" s="201"/>
      <c r="I295" s="201"/>
      <c r="J295" s="201"/>
    </row>
    <row r="296" spans="2:15" x14ac:dyDescent="0.25">
      <c r="B296" s="202" t="s">
        <v>519</v>
      </c>
      <c r="C296" s="202"/>
      <c r="D296" s="203" t="s">
        <v>520</v>
      </c>
      <c r="E296" s="203"/>
      <c r="F296" s="203"/>
      <c r="G296" s="203"/>
      <c r="H296" s="203"/>
      <c r="I296" s="203"/>
      <c r="J296" s="203"/>
      <c r="K296" s="89" t="s">
        <v>208</v>
      </c>
      <c r="M296" s="90">
        <v>1</v>
      </c>
      <c r="N296" s="91">
        <v>150</v>
      </c>
      <c r="O296" s="91">
        <v>150</v>
      </c>
    </row>
    <row r="297" spans="2:15" x14ac:dyDescent="0.25">
      <c r="O297" s="92">
        <v>150</v>
      </c>
    </row>
    <row r="299" spans="2:15" x14ac:dyDescent="0.25">
      <c r="B299" s="204" t="s">
        <v>239</v>
      </c>
      <c r="C299" s="204"/>
      <c r="G299" s="205" t="s">
        <v>5</v>
      </c>
      <c r="H299" s="205"/>
      <c r="I299" s="205"/>
      <c r="J299" s="205"/>
      <c r="K299" s="205"/>
      <c r="L299" s="205"/>
      <c r="M299" s="205"/>
      <c r="N299" s="205"/>
      <c r="O299" s="205"/>
    </row>
    <row r="300" spans="2:15" x14ac:dyDescent="0.25">
      <c r="B300" s="202" t="s">
        <v>237</v>
      </c>
      <c r="C300" s="202"/>
      <c r="D300" s="200" t="s">
        <v>521</v>
      </c>
      <c r="E300" s="200"/>
      <c r="F300" s="85" t="s">
        <v>235</v>
      </c>
      <c r="H300" s="85" t="s">
        <v>234</v>
      </c>
      <c r="K300" s="206" t="s">
        <v>522</v>
      </c>
      <c r="L300" s="206"/>
      <c r="M300" s="206"/>
      <c r="N300" s="206"/>
      <c r="O300" s="86">
        <v>34.5</v>
      </c>
    </row>
    <row r="302" spans="2:15" x14ac:dyDescent="0.25">
      <c r="B302" s="200" t="s">
        <v>232</v>
      </c>
      <c r="C302" s="200"/>
      <c r="D302" s="200" t="s">
        <v>231</v>
      </c>
      <c r="E302" s="200"/>
      <c r="F302" s="200"/>
      <c r="G302" s="200"/>
      <c r="H302" s="200"/>
      <c r="I302" s="200"/>
      <c r="J302" s="200"/>
      <c r="K302" s="87" t="s">
        <v>230</v>
      </c>
      <c r="L302" s="88" t="s">
        <v>229</v>
      </c>
      <c r="M302" s="88" t="s">
        <v>228</v>
      </c>
      <c r="N302" s="88" t="s">
        <v>227</v>
      </c>
      <c r="O302" s="88" t="s">
        <v>226</v>
      </c>
    </row>
    <row r="303" spans="2:15" x14ac:dyDescent="0.25">
      <c r="D303" s="201" t="s">
        <v>253</v>
      </c>
      <c r="E303" s="201"/>
      <c r="F303" s="201"/>
      <c r="G303" s="201"/>
      <c r="H303" s="201"/>
      <c r="I303" s="201"/>
      <c r="J303" s="201"/>
    </row>
    <row r="304" spans="2:15" x14ac:dyDescent="0.25">
      <c r="B304" s="202" t="s">
        <v>523</v>
      </c>
      <c r="C304" s="202"/>
      <c r="D304" s="203" t="s">
        <v>524</v>
      </c>
      <c r="E304" s="203"/>
      <c r="F304" s="203"/>
      <c r="G304" s="203"/>
      <c r="H304" s="203"/>
      <c r="I304" s="203"/>
      <c r="J304" s="203"/>
      <c r="K304" s="89" t="s">
        <v>208</v>
      </c>
      <c r="M304" s="90">
        <v>1.5</v>
      </c>
      <c r="N304" s="91">
        <v>23</v>
      </c>
      <c r="O304" s="91">
        <v>34.5</v>
      </c>
    </row>
    <row r="305" spans="15:15" x14ac:dyDescent="0.25">
      <c r="O305" s="92">
        <v>34.5</v>
      </c>
    </row>
  </sheetData>
  <mergeCells count="420">
    <mergeCell ref="B254:C254"/>
    <mergeCell ref="D254:J254"/>
    <mergeCell ref="B250:C250"/>
    <mergeCell ref="D250:J250"/>
    <mergeCell ref="B240:C240"/>
    <mergeCell ref="D240:J240"/>
    <mergeCell ref="B247:C247"/>
    <mergeCell ref="D247:J247"/>
    <mergeCell ref="B248:C248"/>
    <mergeCell ref="D252:J252"/>
    <mergeCell ref="D245:J245"/>
    <mergeCell ref="B246:C246"/>
    <mergeCell ref="D246:J246"/>
    <mergeCell ref="D248:J248"/>
    <mergeCell ref="B249:C249"/>
    <mergeCell ref="D249:J249"/>
    <mergeCell ref="D241:J241"/>
    <mergeCell ref="B242:C242"/>
    <mergeCell ref="D242:J242"/>
    <mergeCell ref="B243:C243"/>
    <mergeCell ref="D243:J243"/>
    <mergeCell ref="B253:C253"/>
    <mergeCell ref="D253:J253"/>
    <mergeCell ref="B149:C149"/>
    <mergeCell ref="B208:C208"/>
    <mergeCell ref="D208:J208"/>
    <mergeCell ref="B203:C203"/>
    <mergeCell ref="D203:E203"/>
    <mergeCell ref="I203:J203"/>
    <mergeCell ref="B150:C150"/>
    <mergeCell ref="D150:E150"/>
    <mergeCell ref="I150:J150"/>
    <mergeCell ref="B159:C159"/>
    <mergeCell ref="G159:O159"/>
    <mergeCell ref="G202:O202"/>
    <mergeCell ref="B205:C205"/>
    <mergeCell ref="D205:J205"/>
    <mergeCell ref="D206:J206"/>
    <mergeCell ref="B207:C207"/>
    <mergeCell ref="D207:J207"/>
    <mergeCell ref="K203:N203"/>
    <mergeCell ref="B192:C192"/>
    <mergeCell ref="D192:J192"/>
    <mergeCell ref="D194:J194"/>
    <mergeCell ref="B198:C198"/>
    <mergeCell ref="D198:J198"/>
    <mergeCell ref="B199:C199"/>
    <mergeCell ref="D160:E160"/>
    <mergeCell ref="I160:J160"/>
    <mergeCell ref="K160:N160"/>
    <mergeCell ref="D163:J163"/>
    <mergeCell ref="B157:C157"/>
    <mergeCell ref="D153:J153"/>
    <mergeCell ref="B154:C154"/>
    <mergeCell ref="D154:J154"/>
    <mergeCell ref="K150:N150"/>
    <mergeCell ref="B152:C152"/>
    <mergeCell ref="D152:J152"/>
    <mergeCell ref="D156:J156"/>
    <mergeCell ref="D157:J157"/>
    <mergeCell ref="B118:C118"/>
    <mergeCell ref="D118:J118"/>
    <mergeCell ref="B121:C121"/>
    <mergeCell ref="D121:F121"/>
    <mergeCell ref="G121:O121"/>
    <mergeCell ref="D122:E122"/>
    <mergeCell ref="K122:N122"/>
    <mergeCell ref="B104:C104"/>
    <mergeCell ref="D107:J107"/>
    <mergeCell ref="B108:C108"/>
    <mergeCell ref="D112:J113"/>
    <mergeCell ref="B114:C114"/>
    <mergeCell ref="D108:J108"/>
    <mergeCell ref="B109:C109"/>
    <mergeCell ref="D109:J109"/>
    <mergeCell ref="B110:C110"/>
    <mergeCell ref="D110:J110"/>
    <mergeCell ref="B111:C111"/>
    <mergeCell ref="D111:J111"/>
    <mergeCell ref="D114:J114"/>
    <mergeCell ref="B117:C117"/>
    <mergeCell ref="D117:J117"/>
    <mergeCell ref="D116:J116"/>
    <mergeCell ref="B112:C112"/>
    <mergeCell ref="K70:N70"/>
    <mergeCell ref="D59:J59"/>
    <mergeCell ref="B60:C60"/>
    <mergeCell ref="D60:J60"/>
    <mergeCell ref="B61:C61"/>
    <mergeCell ref="D61:J61"/>
    <mergeCell ref="B62:C62"/>
    <mergeCell ref="D62:J62"/>
    <mergeCell ref="B70:C70"/>
    <mergeCell ref="B59:C59"/>
    <mergeCell ref="D65:J65"/>
    <mergeCell ref="B66:C66"/>
    <mergeCell ref="B69:C69"/>
    <mergeCell ref="D69:F69"/>
    <mergeCell ref="G69:O69"/>
    <mergeCell ref="D238:E238"/>
    <mergeCell ref="I238:J238"/>
    <mergeCell ref="K238:N238"/>
    <mergeCell ref="B238:C238"/>
    <mergeCell ref="B78:C78"/>
    <mergeCell ref="D78:F78"/>
    <mergeCell ref="G78:O78"/>
    <mergeCell ref="D79:E79"/>
    <mergeCell ref="K79:N79"/>
    <mergeCell ref="B81:C81"/>
    <mergeCell ref="D81:J81"/>
    <mergeCell ref="B100:C100"/>
    <mergeCell ref="B95:C95"/>
    <mergeCell ref="D234:J234"/>
    <mergeCell ref="B94:C94"/>
    <mergeCell ref="D94:J94"/>
    <mergeCell ref="D87:J87"/>
    <mergeCell ref="B88:C88"/>
    <mergeCell ref="D88:J88"/>
    <mergeCell ref="D91:J91"/>
    <mergeCell ref="B87:C87"/>
    <mergeCell ref="D90:J90"/>
    <mergeCell ref="B91:C91"/>
    <mergeCell ref="D83:J83"/>
    <mergeCell ref="D227:J227"/>
    <mergeCell ref="B228:C228"/>
    <mergeCell ref="B223:C223"/>
    <mergeCell ref="D223:J223"/>
    <mergeCell ref="D224:J224"/>
    <mergeCell ref="B225:C225"/>
    <mergeCell ref="D225:J225"/>
    <mergeCell ref="D228:J229"/>
    <mergeCell ref="B237:C237"/>
    <mergeCell ref="D237:F237"/>
    <mergeCell ref="G237:O237"/>
    <mergeCell ref="B230:C230"/>
    <mergeCell ref="D230:J230"/>
    <mergeCell ref="B233:C233"/>
    <mergeCell ref="B234:C234"/>
    <mergeCell ref="B231:C231"/>
    <mergeCell ref="D231:J231"/>
    <mergeCell ref="B232:C232"/>
    <mergeCell ref="D232:J232"/>
    <mergeCell ref="D233:J233"/>
    <mergeCell ref="B217:C217"/>
    <mergeCell ref="D217:J217"/>
    <mergeCell ref="B220:C220"/>
    <mergeCell ref="D220:F220"/>
    <mergeCell ref="G220:O220"/>
    <mergeCell ref="B221:C221"/>
    <mergeCell ref="D214:J214"/>
    <mergeCell ref="D221:E221"/>
    <mergeCell ref="I221:J221"/>
    <mergeCell ref="K221:N221"/>
    <mergeCell ref="B214:C214"/>
    <mergeCell ref="B190:C190"/>
    <mergeCell ref="D216:J216"/>
    <mergeCell ref="D209:J209"/>
    <mergeCell ref="D211:J211"/>
    <mergeCell ref="B212:C212"/>
    <mergeCell ref="D212:J212"/>
    <mergeCell ref="D199:J199"/>
    <mergeCell ref="B202:C202"/>
    <mergeCell ref="D202:F202"/>
    <mergeCell ref="B167:C167"/>
    <mergeCell ref="D167:F167"/>
    <mergeCell ref="B178:C178"/>
    <mergeCell ref="D178:J178"/>
    <mergeCell ref="B170:C170"/>
    <mergeCell ref="D170:J170"/>
    <mergeCell ref="D171:J171"/>
    <mergeCell ref="B172:C172"/>
    <mergeCell ref="D172:J172"/>
    <mergeCell ref="D174:J174"/>
    <mergeCell ref="D175:J175"/>
    <mergeCell ref="B175:C175"/>
    <mergeCell ref="D177:J177"/>
    <mergeCell ref="B143:C143"/>
    <mergeCell ref="D143:J143"/>
    <mergeCell ref="B131:C131"/>
    <mergeCell ref="B140:C140"/>
    <mergeCell ref="B133:C133"/>
    <mergeCell ref="D133:J133"/>
    <mergeCell ref="D134:J134"/>
    <mergeCell ref="G167:O167"/>
    <mergeCell ref="K168:N168"/>
    <mergeCell ref="B146:C146"/>
    <mergeCell ref="D144:J144"/>
    <mergeCell ref="B145:C145"/>
    <mergeCell ref="D145:J145"/>
    <mergeCell ref="D146:J146"/>
    <mergeCell ref="D149:F149"/>
    <mergeCell ref="G149:O149"/>
    <mergeCell ref="B168:C168"/>
    <mergeCell ref="B160:C160"/>
    <mergeCell ref="B162:C162"/>
    <mergeCell ref="D162:J162"/>
    <mergeCell ref="D168:E168"/>
    <mergeCell ref="I168:J168"/>
    <mergeCell ref="B164:C164"/>
    <mergeCell ref="D164:J164"/>
    <mergeCell ref="B122:C122"/>
    <mergeCell ref="B124:C124"/>
    <mergeCell ref="B130:C130"/>
    <mergeCell ref="D130:F130"/>
    <mergeCell ref="G130:O130"/>
    <mergeCell ref="D131:E131"/>
    <mergeCell ref="K131:N131"/>
    <mergeCell ref="B141:C141"/>
    <mergeCell ref="D141:E141"/>
    <mergeCell ref="K141:N141"/>
    <mergeCell ref="D140:F140"/>
    <mergeCell ref="G140:O140"/>
    <mergeCell ref="D124:J124"/>
    <mergeCell ref="D125:J125"/>
    <mergeCell ref="B126:C126"/>
    <mergeCell ref="D126:J127"/>
    <mergeCell ref="B137:C137"/>
    <mergeCell ref="B135:C135"/>
    <mergeCell ref="D135:J135"/>
    <mergeCell ref="B136:C136"/>
    <mergeCell ref="D136:J136"/>
    <mergeCell ref="D137:J137"/>
    <mergeCell ref="D103:J103"/>
    <mergeCell ref="D104:J104"/>
    <mergeCell ref="B105:C105"/>
    <mergeCell ref="D105:J105"/>
    <mergeCell ref="D73:J73"/>
    <mergeCell ref="D74:J74"/>
    <mergeCell ref="B75:C75"/>
    <mergeCell ref="D75:J75"/>
    <mergeCell ref="B99:C99"/>
    <mergeCell ref="D99:F99"/>
    <mergeCell ref="B84:C84"/>
    <mergeCell ref="D84:J84"/>
    <mergeCell ref="B79:C79"/>
    <mergeCell ref="B102:C102"/>
    <mergeCell ref="D102:J102"/>
    <mergeCell ref="B92:C92"/>
    <mergeCell ref="D92:J92"/>
    <mergeCell ref="B93:C93"/>
    <mergeCell ref="D93:J93"/>
    <mergeCell ref="G99:O99"/>
    <mergeCell ref="D100:E100"/>
    <mergeCell ref="I100:J100"/>
    <mergeCell ref="K100:N100"/>
    <mergeCell ref="B83:C83"/>
    <mergeCell ref="B50:C50"/>
    <mergeCell ref="D50:J50"/>
    <mergeCell ref="D86:J86"/>
    <mergeCell ref="B72:C72"/>
    <mergeCell ref="D72:J72"/>
    <mergeCell ref="B74:C74"/>
    <mergeCell ref="D95:J95"/>
    <mergeCell ref="B96:C96"/>
    <mergeCell ref="D96:J96"/>
    <mergeCell ref="D82:J82"/>
    <mergeCell ref="B51:C51"/>
    <mergeCell ref="D51:J51"/>
    <mergeCell ref="B52:C52"/>
    <mergeCell ref="D52:J52"/>
    <mergeCell ref="B63:C63"/>
    <mergeCell ref="D63:J63"/>
    <mergeCell ref="D66:J66"/>
    <mergeCell ref="B53:C53"/>
    <mergeCell ref="D53:J53"/>
    <mergeCell ref="D56:J56"/>
    <mergeCell ref="D55:J55"/>
    <mergeCell ref="B56:C56"/>
    <mergeCell ref="D58:J58"/>
    <mergeCell ref="D70:E70"/>
    <mergeCell ref="B44:C44"/>
    <mergeCell ref="D44:E44"/>
    <mergeCell ref="K44:N44"/>
    <mergeCell ref="B46:C46"/>
    <mergeCell ref="D46:J46"/>
    <mergeCell ref="D47:J47"/>
    <mergeCell ref="B48:C48"/>
    <mergeCell ref="D48:J48"/>
    <mergeCell ref="B49:C49"/>
    <mergeCell ref="D49:J49"/>
    <mergeCell ref="B36:C36"/>
    <mergeCell ref="D36:E36"/>
    <mergeCell ref="K36:N36"/>
    <mergeCell ref="B38:C38"/>
    <mergeCell ref="D38:J38"/>
    <mergeCell ref="D39:J39"/>
    <mergeCell ref="B40:C40"/>
    <mergeCell ref="D40:J40"/>
    <mergeCell ref="B43:C43"/>
    <mergeCell ref="D43:F43"/>
    <mergeCell ref="G43:O43"/>
    <mergeCell ref="B27:C27"/>
    <mergeCell ref="D27:E27"/>
    <mergeCell ref="K27:N27"/>
    <mergeCell ref="B29:C29"/>
    <mergeCell ref="D29:J29"/>
    <mergeCell ref="D30:J30"/>
    <mergeCell ref="B31:C31"/>
    <mergeCell ref="D31:J32"/>
    <mergeCell ref="B35:C35"/>
    <mergeCell ref="D35:F35"/>
    <mergeCell ref="G35:O35"/>
    <mergeCell ref="K18:N18"/>
    <mergeCell ref="B20:C20"/>
    <mergeCell ref="D20:J20"/>
    <mergeCell ref="D21:J21"/>
    <mergeCell ref="B22:C22"/>
    <mergeCell ref="D22:J23"/>
    <mergeCell ref="B26:C26"/>
    <mergeCell ref="D26:F26"/>
    <mergeCell ref="G26:O26"/>
    <mergeCell ref="B181:C181"/>
    <mergeCell ref="D181:F181"/>
    <mergeCell ref="G181:O181"/>
    <mergeCell ref="B182:C182"/>
    <mergeCell ref="D182:E182"/>
    <mergeCell ref="I182:J182"/>
    <mergeCell ref="K182:N182"/>
    <mergeCell ref="B1:M1"/>
    <mergeCell ref="B8:C8"/>
    <mergeCell ref="D8:F8"/>
    <mergeCell ref="G8:O8"/>
    <mergeCell ref="B9:C9"/>
    <mergeCell ref="D9:E9"/>
    <mergeCell ref="K9:N9"/>
    <mergeCell ref="B11:C11"/>
    <mergeCell ref="D11:J11"/>
    <mergeCell ref="D12:J12"/>
    <mergeCell ref="B13:C13"/>
    <mergeCell ref="D13:J14"/>
    <mergeCell ref="B17:C17"/>
    <mergeCell ref="D17:F17"/>
    <mergeCell ref="G17:O17"/>
    <mergeCell ref="B18:C18"/>
    <mergeCell ref="D18:E18"/>
    <mergeCell ref="B184:C184"/>
    <mergeCell ref="D184:J184"/>
    <mergeCell ref="B257:C257"/>
    <mergeCell ref="G257:O257"/>
    <mergeCell ref="B258:C258"/>
    <mergeCell ref="D258:E258"/>
    <mergeCell ref="K258:N258"/>
    <mergeCell ref="K190:N190"/>
    <mergeCell ref="D196:J196"/>
    <mergeCell ref="B197:C197"/>
    <mergeCell ref="D197:J197"/>
    <mergeCell ref="B186:C186"/>
    <mergeCell ref="D186:J186"/>
    <mergeCell ref="B189:C189"/>
    <mergeCell ref="D189:F189"/>
    <mergeCell ref="G189:O189"/>
    <mergeCell ref="D190:E190"/>
    <mergeCell ref="I190:J190"/>
    <mergeCell ref="B209:C209"/>
    <mergeCell ref="B213:C213"/>
    <mergeCell ref="D213:J213"/>
    <mergeCell ref="D185:J185"/>
    <mergeCell ref="D193:J193"/>
    <mergeCell ref="B194:C194"/>
    <mergeCell ref="B266:C266"/>
    <mergeCell ref="D266:E266"/>
    <mergeCell ref="K266:N266"/>
    <mergeCell ref="B268:C268"/>
    <mergeCell ref="D268:J268"/>
    <mergeCell ref="D269:J269"/>
    <mergeCell ref="B260:C260"/>
    <mergeCell ref="D260:J260"/>
    <mergeCell ref="D261:J261"/>
    <mergeCell ref="B262:C262"/>
    <mergeCell ref="D262:J262"/>
    <mergeCell ref="B265:C265"/>
    <mergeCell ref="G265:O265"/>
    <mergeCell ref="B276:C276"/>
    <mergeCell ref="D276:J276"/>
    <mergeCell ref="D277:J277"/>
    <mergeCell ref="B278:C278"/>
    <mergeCell ref="D278:J278"/>
    <mergeCell ref="B279:C279"/>
    <mergeCell ref="D279:J279"/>
    <mergeCell ref="B270:C270"/>
    <mergeCell ref="D270:J270"/>
    <mergeCell ref="B273:C273"/>
    <mergeCell ref="G273:O273"/>
    <mergeCell ref="B274:C274"/>
    <mergeCell ref="D274:E274"/>
    <mergeCell ref="K274:N274"/>
    <mergeCell ref="D288:J288"/>
    <mergeCell ref="B291:C291"/>
    <mergeCell ref="G291:O291"/>
    <mergeCell ref="B280:C280"/>
    <mergeCell ref="D280:J280"/>
    <mergeCell ref="B283:C283"/>
    <mergeCell ref="G283:O283"/>
    <mergeCell ref="B284:C284"/>
    <mergeCell ref="D284:E284"/>
    <mergeCell ref="K284:N284"/>
    <mergeCell ref="B2:O2"/>
    <mergeCell ref="B3:O3"/>
    <mergeCell ref="B302:C302"/>
    <mergeCell ref="D302:J302"/>
    <mergeCell ref="D303:J303"/>
    <mergeCell ref="B304:C304"/>
    <mergeCell ref="D304:J304"/>
    <mergeCell ref="B296:C296"/>
    <mergeCell ref="D296:J296"/>
    <mergeCell ref="B299:C299"/>
    <mergeCell ref="G299:O299"/>
    <mergeCell ref="B300:C300"/>
    <mergeCell ref="D300:E300"/>
    <mergeCell ref="K300:N300"/>
    <mergeCell ref="B292:C292"/>
    <mergeCell ref="D292:E292"/>
    <mergeCell ref="K292:N292"/>
    <mergeCell ref="B294:C294"/>
    <mergeCell ref="D294:J294"/>
    <mergeCell ref="D295:J295"/>
    <mergeCell ref="B286:C286"/>
    <mergeCell ref="D286:J286"/>
    <mergeCell ref="D287:J287"/>
    <mergeCell ref="B288:C288"/>
  </mergeCells>
  <pageMargins left="0.70866141732283472" right="0.70866141732283472" top="0.74803149606299213" bottom="0.74803149606299213" header="0.31496062992125984" footer="0.31496062992125984"/>
  <pageSetup paperSize="9" scale="85" fitToHeight="1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5B596-C192-4974-B2D5-7CDDF7F52803}">
  <sheetPr>
    <tabColor theme="4"/>
    <pageSetUpPr fitToPage="1"/>
  </sheetPr>
  <dimension ref="B1:O365"/>
  <sheetViews>
    <sheetView workbookViewId="0">
      <selection activeCell="D31" sqref="D31:J31"/>
    </sheetView>
  </sheetViews>
  <sheetFormatPr baseColWidth="10" defaultColWidth="11.44140625" defaultRowHeight="13.2" x14ac:dyDescent="0.25"/>
  <cols>
    <col min="1" max="1" width="1.44140625" style="40" customWidth="1"/>
    <col min="2" max="2" width="4.109375" style="40" customWidth="1"/>
    <col min="3" max="3" width="7.33203125" style="40" customWidth="1"/>
    <col min="4" max="4" width="2.33203125" style="40" customWidth="1"/>
    <col min="5" max="5" width="3" style="40" customWidth="1"/>
    <col min="6" max="6" width="5.109375" style="40" customWidth="1"/>
    <col min="7" max="7" width="10.109375" style="40" customWidth="1"/>
    <col min="8" max="8" width="10.44140625" style="40" customWidth="1"/>
    <col min="9" max="9" width="2.6640625" style="40" customWidth="1"/>
    <col min="10" max="10" width="8" style="40" customWidth="1"/>
    <col min="11" max="11" width="5.6640625" style="40" customWidth="1"/>
    <col min="12" max="12" width="9.44140625" style="40" customWidth="1"/>
    <col min="13" max="14" width="9.33203125" style="40" customWidth="1"/>
    <col min="15" max="15" width="12.6640625" style="40" customWidth="1"/>
    <col min="16" max="256" width="6.88671875" style="40" customWidth="1"/>
    <col min="257" max="257" width="5.6640625" style="40" customWidth="1"/>
    <col min="258" max="258" width="4.109375" style="40" customWidth="1"/>
    <col min="259" max="259" width="7.33203125" style="40" customWidth="1"/>
    <col min="260" max="260" width="2.33203125" style="40" customWidth="1"/>
    <col min="261" max="261" width="3" style="40" customWidth="1"/>
    <col min="262" max="262" width="5.109375" style="40" customWidth="1"/>
    <col min="263" max="263" width="10.109375" style="40" customWidth="1"/>
    <col min="264" max="264" width="10.44140625" style="40" customWidth="1"/>
    <col min="265" max="265" width="2.6640625" style="40" customWidth="1"/>
    <col min="266" max="266" width="8" style="40" customWidth="1"/>
    <col min="267" max="267" width="5.6640625" style="40" customWidth="1"/>
    <col min="268" max="268" width="8" style="40" customWidth="1"/>
    <col min="269" max="270" width="9.33203125" style="40" customWidth="1"/>
    <col min="271" max="271" width="8" style="40" customWidth="1"/>
    <col min="272" max="512" width="6.88671875" style="40" customWidth="1"/>
    <col min="513" max="513" width="5.6640625" style="40" customWidth="1"/>
    <col min="514" max="514" width="4.109375" style="40" customWidth="1"/>
    <col min="515" max="515" width="7.33203125" style="40" customWidth="1"/>
    <col min="516" max="516" width="2.33203125" style="40" customWidth="1"/>
    <col min="517" max="517" width="3" style="40" customWidth="1"/>
    <col min="518" max="518" width="5.109375" style="40" customWidth="1"/>
    <col min="519" max="519" width="10.109375" style="40" customWidth="1"/>
    <col min="520" max="520" width="10.44140625" style="40" customWidth="1"/>
    <col min="521" max="521" width="2.6640625" style="40" customWidth="1"/>
    <col min="522" max="522" width="8" style="40" customWidth="1"/>
    <col min="523" max="523" width="5.6640625" style="40" customWidth="1"/>
    <col min="524" max="524" width="8" style="40" customWidth="1"/>
    <col min="525" max="526" width="9.33203125" style="40" customWidth="1"/>
    <col min="527" max="527" width="8" style="40" customWidth="1"/>
    <col min="528" max="768" width="6.88671875" style="40" customWidth="1"/>
    <col min="769" max="769" width="5.6640625" style="40" customWidth="1"/>
    <col min="770" max="770" width="4.109375" style="40" customWidth="1"/>
    <col min="771" max="771" width="7.33203125" style="40" customWidth="1"/>
    <col min="772" max="772" width="2.33203125" style="40" customWidth="1"/>
    <col min="773" max="773" width="3" style="40" customWidth="1"/>
    <col min="774" max="774" width="5.109375" style="40" customWidth="1"/>
    <col min="775" max="775" width="10.109375" style="40" customWidth="1"/>
    <col min="776" max="776" width="10.44140625" style="40" customWidth="1"/>
    <col min="777" max="777" width="2.6640625" style="40" customWidth="1"/>
    <col min="778" max="778" width="8" style="40" customWidth="1"/>
    <col min="779" max="779" width="5.6640625" style="40" customWidth="1"/>
    <col min="780" max="780" width="8" style="40" customWidth="1"/>
    <col min="781" max="782" width="9.33203125" style="40" customWidth="1"/>
    <col min="783" max="783" width="8" style="40" customWidth="1"/>
    <col min="784" max="1024" width="6.88671875" style="40" customWidth="1"/>
    <col min="1025" max="1025" width="5.6640625" style="40" customWidth="1"/>
    <col min="1026" max="1026" width="4.109375" style="40" customWidth="1"/>
    <col min="1027" max="1027" width="7.33203125" style="40" customWidth="1"/>
    <col min="1028" max="1028" width="2.33203125" style="40" customWidth="1"/>
    <col min="1029" max="1029" width="3" style="40" customWidth="1"/>
    <col min="1030" max="1030" width="5.109375" style="40" customWidth="1"/>
    <col min="1031" max="1031" width="10.109375" style="40" customWidth="1"/>
    <col min="1032" max="1032" width="10.44140625" style="40" customWidth="1"/>
    <col min="1033" max="1033" width="2.6640625" style="40" customWidth="1"/>
    <col min="1034" max="1034" width="8" style="40" customWidth="1"/>
    <col min="1035" max="1035" width="5.6640625" style="40" customWidth="1"/>
    <col min="1036" max="1036" width="8" style="40" customWidth="1"/>
    <col min="1037" max="1038" width="9.33203125" style="40" customWidth="1"/>
    <col min="1039" max="1039" width="8" style="40" customWidth="1"/>
    <col min="1040" max="1280" width="6.88671875" style="40" customWidth="1"/>
    <col min="1281" max="1281" width="5.6640625" style="40" customWidth="1"/>
    <col min="1282" max="1282" width="4.109375" style="40" customWidth="1"/>
    <col min="1283" max="1283" width="7.33203125" style="40" customWidth="1"/>
    <col min="1284" max="1284" width="2.33203125" style="40" customWidth="1"/>
    <col min="1285" max="1285" width="3" style="40" customWidth="1"/>
    <col min="1286" max="1286" width="5.109375" style="40" customWidth="1"/>
    <col min="1287" max="1287" width="10.109375" style="40" customWidth="1"/>
    <col min="1288" max="1288" width="10.44140625" style="40" customWidth="1"/>
    <col min="1289" max="1289" width="2.6640625" style="40" customWidth="1"/>
    <col min="1290" max="1290" width="8" style="40" customWidth="1"/>
    <col min="1291" max="1291" width="5.6640625" style="40" customWidth="1"/>
    <col min="1292" max="1292" width="8" style="40" customWidth="1"/>
    <col min="1293" max="1294" width="9.33203125" style="40" customWidth="1"/>
    <col min="1295" max="1295" width="8" style="40" customWidth="1"/>
    <col min="1296" max="1536" width="6.88671875" style="40" customWidth="1"/>
    <col min="1537" max="1537" width="5.6640625" style="40" customWidth="1"/>
    <col min="1538" max="1538" width="4.109375" style="40" customWidth="1"/>
    <col min="1539" max="1539" width="7.33203125" style="40" customWidth="1"/>
    <col min="1540" max="1540" width="2.33203125" style="40" customWidth="1"/>
    <col min="1541" max="1541" width="3" style="40" customWidth="1"/>
    <col min="1542" max="1542" width="5.109375" style="40" customWidth="1"/>
    <col min="1543" max="1543" width="10.109375" style="40" customWidth="1"/>
    <col min="1544" max="1544" width="10.44140625" style="40" customWidth="1"/>
    <col min="1545" max="1545" width="2.6640625" style="40" customWidth="1"/>
    <col min="1546" max="1546" width="8" style="40" customWidth="1"/>
    <col min="1547" max="1547" width="5.6640625" style="40" customWidth="1"/>
    <col min="1548" max="1548" width="8" style="40" customWidth="1"/>
    <col min="1549" max="1550" width="9.33203125" style="40" customWidth="1"/>
    <col min="1551" max="1551" width="8" style="40" customWidth="1"/>
    <col min="1552" max="1792" width="6.88671875" style="40" customWidth="1"/>
    <col min="1793" max="1793" width="5.6640625" style="40" customWidth="1"/>
    <col min="1794" max="1794" width="4.109375" style="40" customWidth="1"/>
    <col min="1795" max="1795" width="7.33203125" style="40" customWidth="1"/>
    <col min="1796" max="1796" width="2.33203125" style="40" customWidth="1"/>
    <col min="1797" max="1797" width="3" style="40" customWidth="1"/>
    <col min="1798" max="1798" width="5.109375" style="40" customWidth="1"/>
    <col min="1799" max="1799" width="10.109375" style="40" customWidth="1"/>
    <col min="1800" max="1800" width="10.44140625" style="40" customWidth="1"/>
    <col min="1801" max="1801" width="2.6640625" style="40" customWidth="1"/>
    <col min="1802" max="1802" width="8" style="40" customWidth="1"/>
    <col min="1803" max="1803" width="5.6640625" style="40" customWidth="1"/>
    <col min="1804" max="1804" width="8" style="40" customWidth="1"/>
    <col min="1805" max="1806" width="9.33203125" style="40" customWidth="1"/>
    <col min="1807" max="1807" width="8" style="40" customWidth="1"/>
    <col min="1808" max="2048" width="6.88671875" style="40" customWidth="1"/>
    <col min="2049" max="2049" width="5.6640625" style="40" customWidth="1"/>
    <col min="2050" max="2050" width="4.109375" style="40" customWidth="1"/>
    <col min="2051" max="2051" width="7.33203125" style="40" customWidth="1"/>
    <col min="2052" max="2052" width="2.33203125" style="40" customWidth="1"/>
    <col min="2053" max="2053" width="3" style="40" customWidth="1"/>
    <col min="2054" max="2054" width="5.109375" style="40" customWidth="1"/>
    <col min="2055" max="2055" width="10.109375" style="40" customWidth="1"/>
    <col min="2056" max="2056" width="10.44140625" style="40" customWidth="1"/>
    <col min="2057" max="2057" width="2.6640625" style="40" customWidth="1"/>
    <col min="2058" max="2058" width="8" style="40" customWidth="1"/>
    <col min="2059" max="2059" width="5.6640625" style="40" customWidth="1"/>
    <col min="2060" max="2060" width="8" style="40" customWidth="1"/>
    <col min="2061" max="2062" width="9.33203125" style="40" customWidth="1"/>
    <col min="2063" max="2063" width="8" style="40" customWidth="1"/>
    <col min="2064" max="2304" width="6.88671875" style="40" customWidth="1"/>
    <col min="2305" max="2305" width="5.6640625" style="40" customWidth="1"/>
    <col min="2306" max="2306" width="4.109375" style="40" customWidth="1"/>
    <col min="2307" max="2307" width="7.33203125" style="40" customWidth="1"/>
    <col min="2308" max="2308" width="2.33203125" style="40" customWidth="1"/>
    <col min="2309" max="2309" width="3" style="40" customWidth="1"/>
    <col min="2310" max="2310" width="5.109375" style="40" customWidth="1"/>
    <col min="2311" max="2311" width="10.109375" style="40" customWidth="1"/>
    <col min="2312" max="2312" width="10.44140625" style="40" customWidth="1"/>
    <col min="2313" max="2313" width="2.6640625" style="40" customWidth="1"/>
    <col min="2314" max="2314" width="8" style="40" customWidth="1"/>
    <col min="2315" max="2315" width="5.6640625" style="40" customWidth="1"/>
    <col min="2316" max="2316" width="8" style="40" customWidth="1"/>
    <col min="2317" max="2318" width="9.33203125" style="40" customWidth="1"/>
    <col min="2319" max="2319" width="8" style="40" customWidth="1"/>
    <col min="2320" max="2560" width="6.88671875" style="40" customWidth="1"/>
    <col min="2561" max="2561" width="5.6640625" style="40" customWidth="1"/>
    <col min="2562" max="2562" width="4.109375" style="40" customWidth="1"/>
    <col min="2563" max="2563" width="7.33203125" style="40" customWidth="1"/>
    <col min="2564" max="2564" width="2.33203125" style="40" customWidth="1"/>
    <col min="2565" max="2565" width="3" style="40" customWidth="1"/>
    <col min="2566" max="2566" width="5.109375" style="40" customWidth="1"/>
    <col min="2567" max="2567" width="10.109375" style="40" customWidth="1"/>
    <col min="2568" max="2568" width="10.44140625" style="40" customWidth="1"/>
    <col min="2569" max="2569" width="2.6640625" style="40" customWidth="1"/>
    <col min="2570" max="2570" width="8" style="40" customWidth="1"/>
    <col min="2571" max="2571" width="5.6640625" style="40" customWidth="1"/>
    <col min="2572" max="2572" width="8" style="40" customWidth="1"/>
    <col min="2573" max="2574" width="9.33203125" style="40" customWidth="1"/>
    <col min="2575" max="2575" width="8" style="40" customWidth="1"/>
    <col min="2576" max="2816" width="6.88671875" style="40" customWidth="1"/>
    <col min="2817" max="2817" width="5.6640625" style="40" customWidth="1"/>
    <col min="2818" max="2818" width="4.109375" style="40" customWidth="1"/>
    <col min="2819" max="2819" width="7.33203125" style="40" customWidth="1"/>
    <col min="2820" max="2820" width="2.33203125" style="40" customWidth="1"/>
    <col min="2821" max="2821" width="3" style="40" customWidth="1"/>
    <col min="2822" max="2822" width="5.109375" style="40" customWidth="1"/>
    <col min="2823" max="2823" width="10.109375" style="40" customWidth="1"/>
    <col min="2824" max="2824" width="10.44140625" style="40" customWidth="1"/>
    <col min="2825" max="2825" width="2.6640625" style="40" customWidth="1"/>
    <col min="2826" max="2826" width="8" style="40" customWidth="1"/>
    <col min="2827" max="2827" width="5.6640625" style="40" customWidth="1"/>
    <col min="2828" max="2828" width="8" style="40" customWidth="1"/>
    <col min="2829" max="2830" width="9.33203125" style="40" customWidth="1"/>
    <col min="2831" max="2831" width="8" style="40" customWidth="1"/>
    <col min="2832" max="3072" width="6.88671875" style="40" customWidth="1"/>
    <col min="3073" max="3073" width="5.6640625" style="40" customWidth="1"/>
    <col min="3074" max="3074" width="4.109375" style="40" customWidth="1"/>
    <col min="3075" max="3075" width="7.33203125" style="40" customWidth="1"/>
    <col min="3076" max="3076" width="2.33203125" style="40" customWidth="1"/>
    <col min="3077" max="3077" width="3" style="40" customWidth="1"/>
    <col min="3078" max="3078" width="5.109375" style="40" customWidth="1"/>
    <col min="3079" max="3079" width="10.109375" style="40" customWidth="1"/>
    <col min="3080" max="3080" width="10.44140625" style="40" customWidth="1"/>
    <col min="3081" max="3081" width="2.6640625" style="40" customWidth="1"/>
    <col min="3082" max="3082" width="8" style="40" customWidth="1"/>
    <col min="3083" max="3083" width="5.6640625" style="40" customWidth="1"/>
    <col min="3084" max="3084" width="8" style="40" customWidth="1"/>
    <col min="3085" max="3086" width="9.33203125" style="40" customWidth="1"/>
    <col min="3087" max="3087" width="8" style="40" customWidth="1"/>
    <col min="3088" max="3328" width="6.88671875" style="40" customWidth="1"/>
    <col min="3329" max="3329" width="5.6640625" style="40" customWidth="1"/>
    <col min="3330" max="3330" width="4.109375" style="40" customWidth="1"/>
    <col min="3331" max="3331" width="7.33203125" style="40" customWidth="1"/>
    <col min="3332" max="3332" width="2.33203125" style="40" customWidth="1"/>
    <col min="3333" max="3333" width="3" style="40" customWidth="1"/>
    <col min="3334" max="3334" width="5.109375" style="40" customWidth="1"/>
    <col min="3335" max="3335" width="10.109375" style="40" customWidth="1"/>
    <col min="3336" max="3336" width="10.44140625" style="40" customWidth="1"/>
    <col min="3337" max="3337" width="2.6640625" style="40" customWidth="1"/>
    <col min="3338" max="3338" width="8" style="40" customWidth="1"/>
    <col min="3339" max="3339" width="5.6640625" style="40" customWidth="1"/>
    <col min="3340" max="3340" width="8" style="40" customWidth="1"/>
    <col min="3341" max="3342" width="9.33203125" style="40" customWidth="1"/>
    <col min="3343" max="3343" width="8" style="40" customWidth="1"/>
    <col min="3344" max="3584" width="6.88671875" style="40" customWidth="1"/>
    <col min="3585" max="3585" width="5.6640625" style="40" customWidth="1"/>
    <col min="3586" max="3586" width="4.109375" style="40" customWidth="1"/>
    <col min="3587" max="3587" width="7.33203125" style="40" customWidth="1"/>
    <col min="3588" max="3588" width="2.33203125" style="40" customWidth="1"/>
    <col min="3589" max="3589" width="3" style="40" customWidth="1"/>
    <col min="3590" max="3590" width="5.109375" style="40" customWidth="1"/>
    <col min="3591" max="3591" width="10.109375" style="40" customWidth="1"/>
    <col min="3592" max="3592" width="10.44140625" style="40" customWidth="1"/>
    <col min="3593" max="3593" width="2.6640625" style="40" customWidth="1"/>
    <col min="3594" max="3594" width="8" style="40" customWidth="1"/>
    <col min="3595" max="3595" width="5.6640625" style="40" customWidth="1"/>
    <col min="3596" max="3596" width="8" style="40" customWidth="1"/>
    <col min="3597" max="3598" width="9.33203125" style="40" customWidth="1"/>
    <col min="3599" max="3599" width="8" style="40" customWidth="1"/>
    <col min="3600" max="3840" width="6.88671875" style="40" customWidth="1"/>
    <col min="3841" max="3841" width="5.6640625" style="40" customWidth="1"/>
    <col min="3842" max="3842" width="4.109375" style="40" customWidth="1"/>
    <col min="3843" max="3843" width="7.33203125" style="40" customWidth="1"/>
    <col min="3844" max="3844" width="2.33203125" style="40" customWidth="1"/>
    <col min="3845" max="3845" width="3" style="40" customWidth="1"/>
    <col min="3846" max="3846" width="5.109375" style="40" customWidth="1"/>
    <col min="3847" max="3847" width="10.109375" style="40" customWidth="1"/>
    <col min="3848" max="3848" width="10.44140625" style="40" customWidth="1"/>
    <col min="3849" max="3849" width="2.6640625" style="40" customWidth="1"/>
    <col min="3850" max="3850" width="8" style="40" customWidth="1"/>
    <col min="3851" max="3851" width="5.6640625" style="40" customWidth="1"/>
    <col min="3852" max="3852" width="8" style="40" customWidth="1"/>
    <col min="3853" max="3854" width="9.33203125" style="40" customWidth="1"/>
    <col min="3855" max="3855" width="8" style="40" customWidth="1"/>
    <col min="3856" max="4096" width="6.88671875" style="40" customWidth="1"/>
    <col min="4097" max="4097" width="5.6640625" style="40" customWidth="1"/>
    <col min="4098" max="4098" width="4.109375" style="40" customWidth="1"/>
    <col min="4099" max="4099" width="7.33203125" style="40" customWidth="1"/>
    <col min="4100" max="4100" width="2.33203125" style="40" customWidth="1"/>
    <col min="4101" max="4101" width="3" style="40" customWidth="1"/>
    <col min="4102" max="4102" width="5.109375" style="40" customWidth="1"/>
    <col min="4103" max="4103" width="10.109375" style="40" customWidth="1"/>
    <col min="4104" max="4104" width="10.44140625" style="40" customWidth="1"/>
    <col min="4105" max="4105" width="2.6640625" style="40" customWidth="1"/>
    <col min="4106" max="4106" width="8" style="40" customWidth="1"/>
    <col min="4107" max="4107" width="5.6640625" style="40" customWidth="1"/>
    <col min="4108" max="4108" width="8" style="40" customWidth="1"/>
    <col min="4109" max="4110" width="9.33203125" style="40" customWidth="1"/>
    <col min="4111" max="4111" width="8" style="40" customWidth="1"/>
    <col min="4112" max="4352" width="6.88671875" style="40" customWidth="1"/>
    <col min="4353" max="4353" width="5.6640625" style="40" customWidth="1"/>
    <col min="4354" max="4354" width="4.109375" style="40" customWidth="1"/>
    <col min="4355" max="4355" width="7.33203125" style="40" customWidth="1"/>
    <col min="4356" max="4356" width="2.33203125" style="40" customWidth="1"/>
    <col min="4357" max="4357" width="3" style="40" customWidth="1"/>
    <col min="4358" max="4358" width="5.109375" style="40" customWidth="1"/>
    <col min="4359" max="4359" width="10.109375" style="40" customWidth="1"/>
    <col min="4360" max="4360" width="10.44140625" style="40" customWidth="1"/>
    <col min="4361" max="4361" width="2.6640625" style="40" customWidth="1"/>
    <col min="4362" max="4362" width="8" style="40" customWidth="1"/>
    <col min="4363" max="4363" width="5.6640625" style="40" customWidth="1"/>
    <col min="4364" max="4364" width="8" style="40" customWidth="1"/>
    <col min="4365" max="4366" width="9.33203125" style="40" customWidth="1"/>
    <col min="4367" max="4367" width="8" style="40" customWidth="1"/>
    <col min="4368" max="4608" width="6.88671875" style="40" customWidth="1"/>
    <col min="4609" max="4609" width="5.6640625" style="40" customWidth="1"/>
    <col min="4610" max="4610" width="4.109375" style="40" customWidth="1"/>
    <col min="4611" max="4611" width="7.33203125" style="40" customWidth="1"/>
    <col min="4612" max="4612" width="2.33203125" style="40" customWidth="1"/>
    <col min="4613" max="4613" width="3" style="40" customWidth="1"/>
    <col min="4614" max="4614" width="5.109375" style="40" customWidth="1"/>
    <col min="4615" max="4615" width="10.109375" style="40" customWidth="1"/>
    <col min="4616" max="4616" width="10.44140625" style="40" customWidth="1"/>
    <col min="4617" max="4617" width="2.6640625" style="40" customWidth="1"/>
    <col min="4618" max="4618" width="8" style="40" customWidth="1"/>
    <col min="4619" max="4619" width="5.6640625" style="40" customWidth="1"/>
    <col min="4620" max="4620" width="8" style="40" customWidth="1"/>
    <col min="4621" max="4622" width="9.33203125" style="40" customWidth="1"/>
    <col min="4623" max="4623" width="8" style="40" customWidth="1"/>
    <col min="4624" max="4864" width="6.88671875" style="40" customWidth="1"/>
    <col min="4865" max="4865" width="5.6640625" style="40" customWidth="1"/>
    <col min="4866" max="4866" width="4.109375" style="40" customWidth="1"/>
    <col min="4867" max="4867" width="7.33203125" style="40" customWidth="1"/>
    <col min="4868" max="4868" width="2.33203125" style="40" customWidth="1"/>
    <col min="4869" max="4869" width="3" style="40" customWidth="1"/>
    <col min="4870" max="4870" width="5.109375" style="40" customWidth="1"/>
    <col min="4871" max="4871" width="10.109375" style="40" customWidth="1"/>
    <col min="4872" max="4872" width="10.44140625" style="40" customWidth="1"/>
    <col min="4873" max="4873" width="2.6640625" style="40" customWidth="1"/>
    <col min="4874" max="4874" width="8" style="40" customWidth="1"/>
    <col min="4875" max="4875" width="5.6640625" style="40" customWidth="1"/>
    <col min="4876" max="4876" width="8" style="40" customWidth="1"/>
    <col min="4877" max="4878" width="9.33203125" style="40" customWidth="1"/>
    <col min="4879" max="4879" width="8" style="40" customWidth="1"/>
    <col min="4880" max="5120" width="6.88671875" style="40" customWidth="1"/>
    <col min="5121" max="5121" width="5.6640625" style="40" customWidth="1"/>
    <col min="5122" max="5122" width="4.109375" style="40" customWidth="1"/>
    <col min="5123" max="5123" width="7.33203125" style="40" customWidth="1"/>
    <col min="5124" max="5124" width="2.33203125" style="40" customWidth="1"/>
    <col min="5125" max="5125" width="3" style="40" customWidth="1"/>
    <col min="5126" max="5126" width="5.109375" style="40" customWidth="1"/>
    <col min="5127" max="5127" width="10.109375" style="40" customWidth="1"/>
    <col min="5128" max="5128" width="10.44140625" style="40" customWidth="1"/>
    <col min="5129" max="5129" width="2.6640625" style="40" customWidth="1"/>
    <col min="5130" max="5130" width="8" style="40" customWidth="1"/>
    <col min="5131" max="5131" width="5.6640625" style="40" customWidth="1"/>
    <col min="5132" max="5132" width="8" style="40" customWidth="1"/>
    <col min="5133" max="5134" width="9.33203125" style="40" customWidth="1"/>
    <col min="5135" max="5135" width="8" style="40" customWidth="1"/>
    <col min="5136" max="5376" width="6.88671875" style="40" customWidth="1"/>
    <col min="5377" max="5377" width="5.6640625" style="40" customWidth="1"/>
    <col min="5378" max="5378" width="4.109375" style="40" customWidth="1"/>
    <col min="5379" max="5379" width="7.33203125" style="40" customWidth="1"/>
    <col min="5380" max="5380" width="2.33203125" style="40" customWidth="1"/>
    <col min="5381" max="5381" width="3" style="40" customWidth="1"/>
    <col min="5382" max="5382" width="5.109375" style="40" customWidth="1"/>
    <col min="5383" max="5383" width="10.109375" style="40" customWidth="1"/>
    <col min="5384" max="5384" width="10.44140625" style="40" customWidth="1"/>
    <col min="5385" max="5385" width="2.6640625" style="40" customWidth="1"/>
    <col min="5386" max="5386" width="8" style="40" customWidth="1"/>
    <col min="5387" max="5387" width="5.6640625" style="40" customWidth="1"/>
    <col min="5388" max="5388" width="8" style="40" customWidth="1"/>
    <col min="5389" max="5390" width="9.33203125" style="40" customWidth="1"/>
    <col min="5391" max="5391" width="8" style="40" customWidth="1"/>
    <col min="5392" max="5632" width="6.88671875" style="40" customWidth="1"/>
    <col min="5633" max="5633" width="5.6640625" style="40" customWidth="1"/>
    <col min="5634" max="5634" width="4.109375" style="40" customWidth="1"/>
    <col min="5635" max="5635" width="7.33203125" style="40" customWidth="1"/>
    <col min="5636" max="5636" width="2.33203125" style="40" customWidth="1"/>
    <col min="5637" max="5637" width="3" style="40" customWidth="1"/>
    <col min="5638" max="5638" width="5.109375" style="40" customWidth="1"/>
    <col min="5639" max="5639" width="10.109375" style="40" customWidth="1"/>
    <col min="5640" max="5640" width="10.44140625" style="40" customWidth="1"/>
    <col min="5641" max="5641" width="2.6640625" style="40" customWidth="1"/>
    <col min="5642" max="5642" width="8" style="40" customWidth="1"/>
    <col min="5643" max="5643" width="5.6640625" style="40" customWidth="1"/>
    <col min="5644" max="5644" width="8" style="40" customWidth="1"/>
    <col min="5645" max="5646" width="9.33203125" style="40" customWidth="1"/>
    <col min="5647" max="5647" width="8" style="40" customWidth="1"/>
    <col min="5648" max="5888" width="6.88671875" style="40" customWidth="1"/>
    <col min="5889" max="5889" width="5.6640625" style="40" customWidth="1"/>
    <col min="5890" max="5890" width="4.109375" style="40" customWidth="1"/>
    <col min="5891" max="5891" width="7.33203125" style="40" customWidth="1"/>
    <col min="5892" max="5892" width="2.33203125" style="40" customWidth="1"/>
    <col min="5893" max="5893" width="3" style="40" customWidth="1"/>
    <col min="5894" max="5894" width="5.109375" style="40" customWidth="1"/>
    <col min="5895" max="5895" width="10.109375" style="40" customWidth="1"/>
    <col min="5896" max="5896" width="10.44140625" style="40" customWidth="1"/>
    <col min="5897" max="5897" width="2.6640625" style="40" customWidth="1"/>
    <col min="5898" max="5898" width="8" style="40" customWidth="1"/>
    <col min="5899" max="5899" width="5.6640625" style="40" customWidth="1"/>
    <col min="5900" max="5900" width="8" style="40" customWidth="1"/>
    <col min="5901" max="5902" width="9.33203125" style="40" customWidth="1"/>
    <col min="5903" max="5903" width="8" style="40" customWidth="1"/>
    <col min="5904" max="6144" width="6.88671875" style="40" customWidth="1"/>
    <col min="6145" max="6145" width="5.6640625" style="40" customWidth="1"/>
    <col min="6146" max="6146" width="4.109375" style="40" customWidth="1"/>
    <col min="6147" max="6147" width="7.33203125" style="40" customWidth="1"/>
    <col min="6148" max="6148" width="2.33203125" style="40" customWidth="1"/>
    <col min="6149" max="6149" width="3" style="40" customWidth="1"/>
    <col min="6150" max="6150" width="5.109375" style="40" customWidth="1"/>
    <col min="6151" max="6151" width="10.109375" style="40" customWidth="1"/>
    <col min="6152" max="6152" width="10.44140625" style="40" customWidth="1"/>
    <col min="6153" max="6153" width="2.6640625" style="40" customWidth="1"/>
    <col min="6154" max="6154" width="8" style="40" customWidth="1"/>
    <col min="6155" max="6155" width="5.6640625" style="40" customWidth="1"/>
    <col min="6156" max="6156" width="8" style="40" customWidth="1"/>
    <col min="6157" max="6158" width="9.33203125" style="40" customWidth="1"/>
    <col min="6159" max="6159" width="8" style="40" customWidth="1"/>
    <col min="6160" max="6400" width="6.88671875" style="40" customWidth="1"/>
    <col min="6401" max="6401" width="5.6640625" style="40" customWidth="1"/>
    <col min="6402" max="6402" width="4.109375" style="40" customWidth="1"/>
    <col min="6403" max="6403" width="7.33203125" style="40" customWidth="1"/>
    <col min="6404" max="6404" width="2.33203125" style="40" customWidth="1"/>
    <col min="6405" max="6405" width="3" style="40" customWidth="1"/>
    <col min="6406" max="6406" width="5.109375" style="40" customWidth="1"/>
    <col min="6407" max="6407" width="10.109375" style="40" customWidth="1"/>
    <col min="6408" max="6408" width="10.44140625" style="40" customWidth="1"/>
    <col min="6409" max="6409" width="2.6640625" style="40" customWidth="1"/>
    <col min="6410" max="6410" width="8" style="40" customWidth="1"/>
    <col min="6411" max="6411" width="5.6640625" style="40" customWidth="1"/>
    <col min="6412" max="6412" width="8" style="40" customWidth="1"/>
    <col min="6413" max="6414" width="9.33203125" style="40" customWidth="1"/>
    <col min="6415" max="6415" width="8" style="40" customWidth="1"/>
    <col min="6416" max="6656" width="6.88671875" style="40" customWidth="1"/>
    <col min="6657" max="6657" width="5.6640625" style="40" customWidth="1"/>
    <col min="6658" max="6658" width="4.109375" style="40" customWidth="1"/>
    <col min="6659" max="6659" width="7.33203125" style="40" customWidth="1"/>
    <col min="6660" max="6660" width="2.33203125" style="40" customWidth="1"/>
    <col min="6661" max="6661" width="3" style="40" customWidth="1"/>
    <col min="6662" max="6662" width="5.109375" style="40" customWidth="1"/>
    <col min="6663" max="6663" width="10.109375" style="40" customWidth="1"/>
    <col min="6664" max="6664" width="10.44140625" style="40" customWidth="1"/>
    <col min="6665" max="6665" width="2.6640625" style="40" customWidth="1"/>
    <col min="6666" max="6666" width="8" style="40" customWidth="1"/>
    <col min="6667" max="6667" width="5.6640625" style="40" customWidth="1"/>
    <col min="6668" max="6668" width="8" style="40" customWidth="1"/>
    <col min="6669" max="6670" width="9.33203125" style="40" customWidth="1"/>
    <col min="6671" max="6671" width="8" style="40" customWidth="1"/>
    <col min="6672" max="6912" width="6.88671875" style="40" customWidth="1"/>
    <col min="6913" max="6913" width="5.6640625" style="40" customWidth="1"/>
    <col min="6914" max="6914" width="4.109375" style="40" customWidth="1"/>
    <col min="6915" max="6915" width="7.33203125" style="40" customWidth="1"/>
    <col min="6916" max="6916" width="2.33203125" style="40" customWidth="1"/>
    <col min="6917" max="6917" width="3" style="40" customWidth="1"/>
    <col min="6918" max="6918" width="5.109375" style="40" customWidth="1"/>
    <col min="6919" max="6919" width="10.109375" style="40" customWidth="1"/>
    <col min="6920" max="6920" width="10.44140625" style="40" customWidth="1"/>
    <col min="6921" max="6921" width="2.6640625" style="40" customWidth="1"/>
    <col min="6922" max="6922" width="8" style="40" customWidth="1"/>
    <col min="6923" max="6923" width="5.6640625" style="40" customWidth="1"/>
    <col min="6924" max="6924" width="8" style="40" customWidth="1"/>
    <col min="6925" max="6926" width="9.33203125" style="40" customWidth="1"/>
    <col min="6927" max="6927" width="8" style="40" customWidth="1"/>
    <col min="6928" max="7168" width="6.88671875" style="40" customWidth="1"/>
    <col min="7169" max="7169" width="5.6640625" style="40" customWidth="1"/>
    <col min="7170" max="7170" width="4.109375" style="40" customWidth="1"/>
    <col min="7171" max="7171" width="7.33203125" style="40" customWidth="1"/>
    <col min="7172" max="7172" width="2.33203125" style="40" customWidth="1"/>
    <col min="7173" max="7173" width="3" style="40" customWidth="1"/>
    <col min="7174" max="7174" width="5.109375" style="40" customWidth="1"/>
    <col min="7175" max="7175" width="10.109375" style="40" customWidth="1"/>
    <col min="7176" max="7176" width="10.44140625" style="40" customWidth="1"/>
    <col min="7177" max="7177" width="2.6640625" style="40" customWidth="1"/>
    <col min="7178" max="7178" width="8" style="40" customWidth="1"/>
    <col min="7179" max="7179" width="5.6640625" style="40" customWidth="1"/>
    <col min="7180" max="7180" width="8" style="40" customWidth="1"/>
    <col min="7181" max="7182" width="9.33203125" style="40" customWidth="1"/>
    <col min="7183" max="7183" width="8" style="40" customWidth="1"/>
    <col min="7184" max="7424" width="6.88671875" style="40" customWidth="1"/>
    <col min="7425" max="7425" width="5.6640625" style="40" customWidth="1"/>
    <col min="7426" max="7426" width="4.109375" style="40" customWidth="1"/>
    <col min="7427" max="7427" width="7.33203125" style="40" customWidth="1"/>
    <col min="7428" max="7428" width="2.33203125" style="40" customWidth="1"/>
    <col min="7429" max="7429" width="3" style="40" customWidth="1"/>
    <col min="7430" max="7430" width="5.109375" style="40" customWidth="1"/>
    <col min="7431" max="7431" width="10.109375" style="40" customWidth="1"/>
    <col min="7432" max="7432" width="10.44140625" style="40" customWidth="1"/>
    <col min="7433" max="7433" width="2.6640625" style="40" customWidth="1"/>
    <col min="7434" max="7434" width="8" style="40" customWidth="1"/>
    <col min="7435" max="7435" width="5.6640625" style="40" customWidth="1"/>
    <col min="7436" max="7436" width="8" style="40" customWidth="1"/>
    <col min="7437" max="7438" width="9.33203125" style="40" customWidth="1"/>
    <col min="7439" max="7439" width="8" style="40" customWidth="1"/>
    <col min="7440" max="7680" width="6.88671875" style="40" customWidth="1"/>
    <col min="7681" max="7681" width="5.6640625" style="40" customWidth="1"/>
    <col min="7682" max="7682" width="4.109375" style="40" customWidth="1"/>
    <col min="7683" max="7683" width="7.33203125" style="40" customWidth="1"/>
    <col min="7684" max="7684" width="2.33203125" style="40" customWidth="1"/>
    <col min="7685" max="7685" width="3" style="40" customWidth="1"/>
    <col min="7686" max="7686" width="5.109375" style="40" customWidth="1"/>
    <col min="7687" max="7687" width="10.109375" style="40" customWidth="1"/>
    <col min="7688" max="7688" width="10.44140625" style="40" customWidth="1"/>
    <col min="7689" max="7689" width="2.6640625" style="40" customWidth="1"/>
    <col min="7690" max="7690" width="8" style="40" customWidth="1"/>
    <col min="7691" max="7691" width="5.6640625" style="40" customWidth="1"/>
    <col min="7692" max="7692" width="8" style="40" customWidth="1"/>
    <col min="7693" max="7694" width="9.33203125" style="40" customWidth="1"/>
    <col min="7695" max="7695" width="8" style="40" customWidth="1"/>
    <col min="7696" max="7936" width="6.88671875" style="40" customWidth="1"/>
    <col min="7937" max="7937" width="5.6640625" style="40" customWidth="1"/>
    <col min="7938" max="7938" width="4.109375" style="40" customWidth="1"/>
    <col min="7939" max="7939" width="7.33203125" style="40" customWidth="1"/>
    <col min="7940" max="7940" width="2.33203125" style="40" customWidth="1"/>
    <col min="7941" max="7941" width="3" style="40" customWidth="1"/>
    <col min="7942" max="7942" width="5.109375" style="40" customWidth="1"/>
    <col min="7943" max="7943" width="10.109375" style="40" customWidth="1"/>
    <col min="7944" max="7944" width="10.44140625" style="40" customWidth="1"/>
    <col min="7945" max="7945" width="2.6640625" style="40" customWidth="1"/>
    <col min="7946" max="7946" width="8" style="40" customWidth="1"/>
    <col min="7947" max="7947" width="5.6640625" style="40" customWidth="1"/>
    <col min="7948" max="7948" width="8" style="40" customWidth="1"/>
    <col min="7949" max="7950" width="9.33203125" style="40" customWidth="1"/>
    <col min="7951" max="7951" width="8" style="40" customWidth="1"/>
    <col min="7952" max="8192" width="6.88671875" style="40" customWidth="1"/>
    <col min="8193" max="8193" width="5.6640625" style="40" customWidth="1"/>
    <col min="8194" max="8194" width="4.109375" style="40" customWidth="1"/>
    <col min="8195" max="8195" width="7.33203125" style="40" customWidth="1"/>
    <col min="8196" max="8196" width="2.33203125" style="40" customWidth="1"/>
    <col min="8197" max="8197" width="3" style="40" customWidth="1"/>
    <col min="8198" max="8198" width="5.109375" style="40" customWidth="1"/>
    <col min="8199" max="8199" width="10.109375" style="40" customWidth="1"/>
    <col min="8200" max="8200" width="10.44140625" style="40" customWidth="1"/>
    <col min="8201" max="8201" width="2.6640625" style="40" customWidth="1"/>
    <col min="8202" max="8202" width="8" style="40" customWidth="1"/>
    <col min="8203" max="8203" width="5.6640625" style="40" customWidth="1"/>
    <col min="8204" max="8204" width="8" style="40" customWidth="1"/>
    <col min="8205" max="8206" width="9.33203125" style="40" customWidth="1"/>
    <col min="8207" max="8207" width="8" style="40" customWidth="1"/>
    <col min="8208" max="8448" width="6.88671875" style="40" customWidth="1"/>
    <col min="8449" max="8449" width="5.6640625" style="40" customWidth="1"/>
    <col min="8450" max="8450" width="4.109375" style="40" customWidth="1"/>
    <col min="8451" max="8451" width="7.33203125" style="40" customWidth="1"/>
    <col min="8452" max="8452" width="2.33203125" style="40" customWidth="1"/>
    <col min="8453" max="8453" width="3" style="40" customWidth="1"/>
    <col min="8454" max="8454" width="5.109375" style="40" customWidth="1"/>
    <col min="8455" max="8455" width="10.109375" style="40" customWidth="1"/>
    <col min="8456" max="8456" width="10.44140625" style="40" customWidth="1"/>
    <col min="8457" max="8457" width="2.6640625" style="40" customWidth="1"/>
    <col min="8458" max="8458" width="8" style="40" customWidth="1"/>
    <col min="8459" max="8459" width="5.6640625" style="40" customWidth="1"/>
    <col min="8460" max="8460" width="8" style="40" customWidth="1"/>
    <col min="8461" max="8462" width="9.33203125" style="40" customWidth="1"/>
    <col min="8463" max="8463" width="8" style="40" customWidth="1"/>
    <col min="8464" max="8704" width="6.88671875" style="40" customWidth="1"/>
    <col min="8705" max="8705" width="5.6640625" style="40" customWidth="1"/>
    <col min="8706" max="8706" width="4.109375" style="40" customWidth="1"/>
    <col min="8707" max="8707" width="7.33203125" style="40" customWidth="1"/>
    <col min="8708" max="8708" width="2.33203125" style="40" customWidth="1"/>
    <col min="8709" max="8709" width="3" style="40" customWidth="1"/>
    <col min="8710" max="8710" width="5.109375" style="40" customWidth="1"/>
    <col min="8711" max="8711" width="10.109375" style="40" customWidth="1"/>
    <col min="8712" max="8712" width="10.44140625" style="40" customWidth="1"/>
    <col min="8713" max="8713" width="2.6640625" style="40" customWidth="1"/>
    <col min="8714" max="8714" width="8" style="40" customWidth="1"/>
    <col min="8715" max="8715" width="5.6640625" style="40" customWidth="1"/>
    <col min="8716" max="8716" width="8" style="40" customWidth="1"/>
    <col min="8717" max="8718" width="9.33203125" style="40" customWidth="1"/>
    <col min="8719" max="8719" width="8" style="40" customWidth="1"/>
    <col min="8720" max="8960" width="6.88671875" style="40" customWidth="1"/>
    <col min="8961" max="8961" width="5.6640625" style="40" customWidth="1"/>
    <col min="8962" max="8962" width="4.109375" style="40" customWidth="1"/>
    <col min="8963" max="8963" width="7.33203125" style="40" customWidth="1"/>
    <col min="8964" max="8964" width="2.33203125" style="40" customWidth="1"/>
    <col min="8965" max="8965" width="3" style="40" customWidth="1"/>
    <col min="8966" max="8966" width="5.109375" style="40" customWidth="1"/>
    <col min="8967" max="8967" width="10.109375" style="40" customWidth="1"/>
    <col min="8968" max="8968" width="10.44140625" style="40" customWidth="1"/>
    <col min="8969" max="8969" width="2.6640625" style="40" customWidth="1"/>
    <col min="8970" max="8970" width="8" style="40" customWidth="1"/>
    <col min="8971" max="8971" width="5.6640625" style="40" customWidth="1"/>
    <col min="8972" max="8972" width="8" style="40" customWidth="1"/>
    <col min="8973" max="8974" width="9.33203125" style="40" customWidth="1"/>
    <col min="8975" max="8975" width="8" style="40" customWidth="1"/>
    <col min="8976" max="9216" width="6.88671875" style="40" customWidth="1"/>
    <col min="9217" max="9217" width="5.6640625" style="40" customWidth="1"/>
    <col min="9218" max="9218" width="4.109375" style="40" customWidth="1"/>
    <col min="9219" max="9219" width="7.33203125" style="40" customWidth="1"/>
    <col min="9220" max="9220" width="2.33203125" style="40" customWidth="1"/>
    <col min="9221" max="9221" width="3" style="40" customWidth="1"/>
    <col min="9222" max="9222" width="5.109375" style="40" customWidth="1"/>
    <col min="9223" max="9223" width="10.109375" style="40" customWidth="1"/>
    <col min="9224" max="9224" width="10.44140625" style="40" customWidth="1"/>
    <col min="9225" max="9225" width="2.6640625" style="40" customWidth="1"/>
    <col min="9226" max="9226" width="8" style="40" customWidth="1"/>
    <col min="9227" max="9227" width="5.6640625" style="40" customWidth="1"/>
    <col min="9228" max="9228" width="8" style="40" customWidth="1"/>
    <col min="9229" max="9230" width="9.33203125" style="40" customWidth="1"/>
    <col min="9231" max="9231" width="8" style="40" customWidth="1"/>
    <col min="9232" max="9472" width="6.88671875" style="40" customWidth="1"/>
    <col min="9473" max="9473" width="5.6640625" style="40" customWidth="1"/>
    <col min="9474" max="9474" width="4.109375" style="40" customWidth="1"/>
    <col min="9475" max="9475" width="7.33203125" style="40" customWidth="1"/>
    <col min="9476" max="9476" width="2.33203125" style="40" customWidth="1"/>
    <col min="9477" max="9477" width="3" style="40" customWidth="1"/>
    <col min="9478" max="9478" width="5.109375" style="40" customWidth="1"/>
    <col min="9479" max="9479" width="10.109375" style="40" customWidth="1"/>
    <col min="9480" max="9480" width="10.44140625" style="40" customWidth="1"/>
    <col min="9481" max="9481" width="2.6640625" style="40" customWidth="1"/>
    <col min="9482" max="9482" width="8" style="40" customWidth="1"/>
    <col min="9483" max="9483" width="5.6640625" style="40" customWidth="1"/>
    <col min="9484" max="9484" width="8" style="40" customWidth="1"/>
    <col min="9485" max="9486" width="9.33203125" style="40" customWidth="1"/>
    <col min="9487" max="9487" width="8" style="40" customWidth="1"/>
    <col min="9488" max="9728" width="6.88671875" style="40" customWidth="1"/>
    <col min="9729" max="9729" width="5.6640625" style="40" customWidth="1"/>
    <col min="9730" max="9730" width="4.109375" style="40" customWidth="1"/>
    <col min="9731" max="9731" width="7.33203125" style="40" customWidth="1"/>
    <col min="9732" max="9732" width="2.33203125" style="40" customWidth="1"/>
    <col min="9733" max="9733" width="3" style="40" customWidth="1"/>
    <col min="9734" max="9734" width="5.109375" style="40" customWidth="1"/>
    <col min="9735" max="9735" width="10.109375" style="40" customWidth="1"/>
    <col min="9736" max="9736" width="10.44140625" style="40" customWidth="1"/>
    <col min="9737" max="9737" width="2.6640625" style="40" customWidth="1"/>
    <col min="9738" max="9738" width="8" style="40" customWidth="1"/>
    <col min="9739" max="9739" width="5.6640625" style="40" customWidth="1"/>
    <col min="9740" max="9740" width="8" style="40" customWidth="1"/>
    <col min="9741" max="9742" width="9.33203125" style="40" customWidth="1"/>
    <col min="9743" max="9743" width="8" style="40" customWidth="1"/>
    <col min="9744" max="9984" width="6.88671875" style="40" customWidth="1"/>
    <col min="9985" max="9985" width="5.6640625" style="40" customWidth="1"/>
    <col min="9986" max="9986" width="4.109375" style="40" customWidth="1"/>
    <col min="9987" max="9987" width="7.33203125" style="40" customWidth="1"/>
    <col min="9988" max="9988" width="2.33203125" style="40" customWidth="1"/>
    <col min="9989" max="9989" width="3" style="40" customWidth="1"/>
    <col min="9990" max="9990" width="5.109375" style="40" customWidth="1"/>
    <col min="9991" max="9991" width="10.109375" style="40" customWidth="1"/>
    <col min="9992" max="9992" width="10.44140625" style="40" customWidth="1"/>
    <col min="9993" max="9993" width="2.6640625" style="40" customWidth="1"/>
    <col min="9994" max="9994" width="8" style="40" customWidth="1"/>
    <col min="9995" max="9995" width="5.6640625" style="40" customWidth="1"/>
    <col min="9996" max="9996" width="8" style="40" customWidth="1"/>
    <col min="9997" max="9998" width="9.33203125" style="40" customWidth="1"/>
    <col min="9999" max="9999" width="8" style="40" customWidth="1"/>
    <col min="10000" max="10240" width="6.88671875" style="40" customWidth="1"/>
    <col min="10241" max="10241" width="5.6640625" style="40" customWidth="1"/>
    <col min="10242" max="10242" width="4.109375" style="40" customWidth="1"/>
    <col min="10243" max="10243" width="7.33203125" style="40" customWidth="1"/>
    <col min="10244" max="10244" width="2.33203125" style="40" customWidth="1"/>
    <col min="10245" max="10245" width="3" style="40" customWidth="1"/>
    <col min="10246" max="10246" width="5.109375" style="40" customWidth="1"/>
    <col min="10247" max="10247" width="10.109375" style="40" customWidth="1"/>
    <col min="10248" max="10248" width="10.44140625" style="40" customWidth="1"/>
    <col min="10249" max="10249" width="2.6640625" style="40" customWidth="1"/>
    <col min="10250" max="10250" width="8" style="40" customWidth="1"/>
    <col min="10251" max="10251" width="5.6640625" style="40" customWidth="1"/>
    <col min="10252" max="10252" width="8" style="40" customWidth="1"/>
    <col min="10253" max="10254" width="9.33203125" style="40" customWidth="1"/>
    <col min="10255" max="10255" width="8" style="40" customWidth="1"/>
    <col min="10256" max="10496" width="6.88671875" style="40" customWidth="1"/>
    <col min="10497" max="10497" width="5.6640625" style="40" customWidth="1"/>
    <col min="10498" max="10498" width="4.109375" style="40" customWidth="1"/>
    <col min="10499" max="10499" width="7.33203125" style="40" customWidth="1"/>
    <col min="10500" max="10500" width="2.33203125" style="40" customWidth="1"/>
    <col min="10501" max="10501" width="3" style="40" customWidth="1"/>
    <col min="10502" max="10502" width="5.109375" style="40" customWidth="1"/>
    <col min="10503" max="10503" width="10.109375" style="40" customWidth="1"/>
    <col min="10504" max="10504" width="10.44140625" style="40" customWidth="1"/>
    <col min="10505" max="10505" width="2.6640625" style="40" customWidth="1"/>
    <col min="10506" max="10506" width="8" style="40" customWidth="1"/>
    <col min="10507" max="10507" width="5.6640625" style="40" customWidth="1"/>
    <col min="10508" max="10508" width="8" style="40" customWidth="1"/>
    <col min="10509" max="10510" width="9.33203125" style="40" customWidth="1"/>
    <col min="10511" max="10511" width="8" style="40" customWidth="1"/>
    <col min="10512" max="10752" width="6.88671875" style="40" customWidth="1"/>
    <col min="10753" max="10753" width="5.6640625" style="40" customWidth="1"/>
    <col min="10754" max="10754" width="4.109375" style="40" customWidth="1"/>
    <col min="10755" max="10755" width="7.33203125" style="40" customWidth="1"/>
    <col min="10756" max="10756" width="2.33203125" style="40" customWidth="1"/>
    <col min="10757" max="10757" width="3" style="40" customWidth="1"/>
    <col min="10758" max="10758" width="5.109375" style="40" customWidth="1"/>
    <col min="10759" max="10759" width="10.109375" style="40" customWidth="1"/>
    <col min="10760" max="10760" width="10.44140625" style="40" customWidth="1"/>
    <col min="10761" max="10761" width="2.6640625" style="40" customWidth="1"/>
    <col min="10762" max="10762" width="8" style="40" customWidth="1"/>
    <col min="10763" max="10763" width="5.6640625" style="40" customWidth="1"/>
    <col min="10764" max="10764" width="8" style="40" customWidth="1"/>
    <col min="10765" max="10766" width="9.33203125" style="40" customWidth="1"/>
    <col min="10767" max="10767" width="8" style="40" customWidth="1"/>
    <col min="10768" max="11008" width="6.88671875" style="40" customWidth="1"/>
    <col min="11009" max="11009" width="5.6640625" style="40" customWidth="1"/>
    <col min="11010" max="11010" width="4.109375" style="40" customWidth="1"/>
    <col min="11011" max="11011" width="7.33203125" style="40" customWidth="1"/>
    <col min="11012" max="11012" width="2.33203125" style="40" customWidth="1"/>
    <col min="11013" max="11013" width="3" style="40" customWidth="1"/>
    <col min="11014" max="11014" width="5.109375" style="40" customWidth="1"/>
    <col min="11015" max="11015" width="10.109375" style="40" customWidth="1"/>
    <col min="11016" max="11016" width="10.44140625" style="40" customWidth="1"/>
    <col min="11017" max="11017" width="2.6640625" style="40" customWidth="1"/>
    <col min="11018" max="11018" width="8" style="40" customWidth="1"/>
    <col min="11019" max="11019" width="5.6640625" style="40" customWidth="1"/>
    <col min="11020" max="11020" width="8" style="40" customWidth="1"/>
    <col min="11021" max="11022" width="9.33203125" style="40" customWidth="1"/>
    <col min="11023" max="11023" width="8" style="40" customWidth="1"/>
    <col min="11024" max="11264" width="6.88671875" style="40" customWidth="1"/>
    <col min="11265" max="11265" width="5.6640625" style="40" customWidth="1"/>
    <col min="11266" max="11266" width="4.109375" style="40" customWidth="1"/>
    <col min="11267" max="11267" width="7.33203125" style="40" customWidth="1"/>
    <col min="11268" max="11268" width="2.33203125" style="40" customWidth="1"/>
    <col min="11269" max="11269" width="3" style="40" customWidth="1"/>
    <col min="11270" max="11270" width="5.109375" style="40" customWidth="1"/>
    <col min="11271" max="11271" width="10.109375" style="40" customWidth="1"/>
    <col min="11272" max="11272" width="10.44140625" style="40" customWidth="1"/>
    <col min="11273" max="11273" width="2.6640625" style="40" customWidth="1"/>
    <col min="11274" max="11274" width="8" style="40" customWidth="1"/>
    <col min="11275" max="11275" width="5.6640625" style="40" customWidth="1"/>
    <col min="11276" max="11276" width="8" style="40" customWidth="1"/>
    <col min="11277" max="11278" width="9.33203125" style="40" customWidth="1"/>
    <col min="11279" max="11279" width="8" style="40" customWidth="1"/>
    <col min="11280" max="11520" width="6.88671875" style="40" customWidth="1"/>
    <col min="11521" max="11521" width="5.6640625" style="40" customWidth="1"/>
    <col min="11522" max="11522" width="4.109375" style="40" customWidth="1"/>
    <col min="11523" max="11523" width="7.33203125" style="40" customWidth="1"/>
    <col min="11524" max="11524" width="2.33203125" style="40" customWidth="1"/>
    <col min="11525" max="11525" width="3" style="40" customWidth="1"/>
    <col min="11526" max="11526" width="5.109375" style="40" customWidth="1"/>
    <col min="11527" max="11527" width="10.109375" style="40" customWidth="1"/>
    <col min="11528" max="11528" width="10.44140625" style="40" customWidth="1"/>
    <col min="11529" max="11529" width="2.6640625" style="40" customWidth="1"/>
    <col min="11530" max="11530" width="8" style="40" customWidth="1"/>
    <col min="11531" max="11531" width="5.6640625" style="40" customWidth="1"/>
    <col min="11532" max="11532" width="8" style="40" customWidth="1"/>
    <col min="11533" max="11534" width="9.33203125" style="40" customWidth="1"/>
    <col min="11535" max="11535" width="8" style="40" customWidth="1"/>
    <col min="11536" max="11776" width="6.88671875" style="40" customWidth="1"/>
    <col min="11777" max="11777" width="5.6640625" style="40" customWidth="1"/>
    <col min="11778" max="11778" width="4.109375" style="40" customWidth="1"/>
    <col min="11779" max="11779" width="7.33203125" style="40" customWidth="1"/>
    <col min="11780" max="11780" width="2.33203125" style="40" customWidth="1"/>
    <col min="11781" max="11781" width="3" style="40" customWidth="1"/>
    <col min="11782" max="11782" width="5.109375" style="40" customWidth="1"/>
    <col min="11783" max="11783" width="10.109375" style="40" customWidth="1"/>
    <col min="11784" max="11784" width="10.44140625" style="40" customWidth="1"/>
    <col min="11785" max="11785" width="2.6640625" style="40" customWidth="1"/>
    <col min="11786" max="11786" width="8" style="40" customWidth="1"/>
    <col min="11787" max="11787" width="5.6640625" style="40" customWidth="1"/>
    <col min="11788" max="11788" width="8" style="40" customWidth="1"/>
    <col min="11789" max="11790" width="9.33203125" style="40" customWidth="1"/>
    <col min="11791" max="11791" width="8" style="40" customWidth="1"/>
    <col min="11792" max="12032" width="6.88671875" style="40" customWidth="1"/>
    <col min="12033" max="12033" width="5.6640625" style="40" customWidth="1"/>
    <col min="12034" max="12034" width="4.109375" style="40" customWidth="1"/>
    <col min="12035" max="12035" width="7.33203125" style="40" customWidth="1"/>
    <col min="12036" max="12036" width="2.33203125" style="40" customWidth="1"/>
    <col min="12037" max="12037" width="3" style="40" customWidth="1"/>
    <col min="12038" max="12038" width="5.109375" style="40" customWidth="1"/>
    <col min="12039" max="12039" width="10.109375" style="40" customWidth="1"/>
    <col min="12040" max="12040" width="10.44140625" style="40" customWidth="1"/>
    <col min="12041" max="12041" width="2.6640625" style="40" customWidth="1"/>
    <col min="12042" max="12042" width="8" style="40" customWidth="1"/>
    <col min="12043" max="12043" width="5.6640625" style="40" customWidth="1"/>
    <col min="12044" max="12044" width="8" style="40" customWidth="1"/>
    <col min="12045" max="12046" width="9.33203125" style="40" customWidth="1"/>
    <col min="12047" max="12047" width="8" style="40" customWidth="1"/>
    <col min="12048" max="12288" width="6.88671875" style="40" customWidth="1"/>
    <col min="12289" max="12289" width="5.6640625" style="40" customWidth="1"/>
    <col min="12290" max="12290" width="4.109375" style="40" customWidth="1"/>
    <col min="12291" max="12291" width="7.33203125" style="40" customWidth="1"/>
    <col min="12292" max="12292" width="2.33203125" style="40" customWidth="1"/>
    <col min="12293" max="12293" width="3" style="40" customWidth="1"/>
    <col min="12294" max="12294" width="5.109375" style="40" customWidth="1"/>
    <col min="12295" max="12295" width="10.109375" style="40" customWidth="1"/>
    <col min="12296" max="12296" width="10.44140625" style="40" customWidth="1"/>
    <col min="12297" max="12297" width="2.6640625" style="40" customWidth="1"/>
    <col min="12298" max="12298" width="8" style="40" customWidth="1"/>
    <col min="12299" max="12299" width="5.6640625" style="40" customWidth="1"/>
    <col min="12300" max="12300" width="8" style="40" customWidth="1"/>
    <col min="12301" max="12302" width="9.33203125" style="40" customWidth="1"/>
    <col min="12303" max="12303" width="8" style="40" customWidth="1"/>
    <col min="12304" max="12544" width="6.88671875" style="40" customWidth="1"/>
    <col min="12545" max="12545" width="5.6640625" style="40" customWidth="1"/>
    <col min="12546" max="12546" width="4.109375" style="40" customWidth="1"/>
    <col min="12547" max="12547" width="7.33203125" style="40" customWidth="1"/>
    <col min="12548" max="12548" width="2.33203125" style="40" customWidth="1"/>
    <col min="12549" max="12549" width="3" style="40" customWidth="1"/>
    <col min="12550" max="12550" width="5.109375" style="40" customWidth="1"/>
    <col min="12551" max="12551" width="10.109375" style="40" customWidth="1"/>
    <col min="12552" max="12552" width="10.44140625" style="40" customWidth="1"/>
    <col min="12553" max="12553" width="2.6640625" style="40" customWidth="1"/>
    <col min="12554" max="12554" width="8" style="40" customWidth="1"/>
    <col min="12555" max="12555" width="5.6640625" style="40" customWidth="1"/>
    <col min="12556" max="12556" width="8" style="40" customWidth="1"/>
    <col min="12557" max="12558" width="9.33203125" style="40" customWidth="1"/>
    <col min="12559" max="12559" width="8" style="40" customWidth="1"/>
    <col min="12560" max="12800" width="6.88671875" style="40" customWidth="1"/>
    <col min="12801" max="12801" width="5.6640625" style="40" customWidth="1"/>
    <col min="12802" max="12802" width="4.109375" style="40" customWidth="1"/>
    <col min="12803" max="12803" width="7.33203125" style="40" customWidth="1"/>
    <col min="12804" max="12804" width="2.33203125" style="40" customWidth="1"/>
    <col min="12805" max="12805" width="3" style="40" customWidth="1"/>
    <col min="12806" max="12806" width="5.109375" style="40" customWidth="1"/>
    <col min="12807" max="12807" width="10.109375" style="40" customWidth="1"/>
    <col min="12808" max="12808" width="10.44140625" style="40" customWidth="1"/>
    <col min="12809" max="12809" width="2.6640625" style="40" customWidth="1"/>
    <col min="12810" max="12810" width="8" style="40" customWidth="1"/>
    <col min="12811" max="12811" width="5.6640625" style="40" customWidth="1"/>
    <col min="12812" max="12812" width="8" style="40" customWidth="1"/>
    <col min="12813" max="12814" width="9.33203125" style="40" customWidth="1"/>
    <col min="12815" max="12815" width="8" style="40" customWidth="1"/>
    <col min="12816" max="13056" width="6.88671875" style="40" customWidth="1"/>
    <col min="13057" max="13057" width="5.6640625" style="40" customWidth="1"/>
    <col min="13058" max="13058" width="4.109375" style="40" customWidth="1"/>
    <col min="13059" max="13059" width="7.33203125" style="40" customWidth="1"/>
    <col min="13060" max="13060" width="2.33203125" style="40" customWidth="1"/>
    <col min="13061" max="13061" width="3" style="40" customWidth="1"/>
    <col min="13062" max="13062" width="5.109375" style="40" customWidth="1"/>
    <col min="13063" max="13063" width="10.109375" style="40" customWidth="1"/>
    <col min="13064" max="13064" width="10.44140625" style="40" customWidth="1"/>
    <col min="13065" max="13065" width="2.6640625" style="40" customWidth="1"/>
    <col min="13066" max="13066" width="8" style="40" customWidth="1"/>
    <col min="13067" max="13067" width="5.6640625" style="40" customWidth="1"/>
    <col min="13068" max="13068" width="8" style="40" customWidth="1"/>
    <col min="13069" max="13070" width="9.33203125" style="40" customWidth="1"/>
    <col min="13071" max="13071" width="8" style="40" customWidth="1"/>
    <col min="13072" max="13312" width="6.88671875" style="40" customWidth="1"/>
    <col min="13313" max="13313" width="5.6640625" style="40" customWidth="1"/>
    <col min="13314" max="13314" width="4.109375" style="40" customWidth="1"/>
    <col min="13315" max="13315" width="7.33203125" style="40" customWidth="1"/>
    <col min="13316" max="13316" width="2.33203125" style="40" customWidth="1"/>
    <col min="13317" max="13317" width="3" style="40" customWidth="1"/>
    <col min="13318" max="13318" width="5.109375" style="40" customWidth="1"/>
    <col min="13319" max="13319" width="10.109375" style="40" customWidth="1"/>
    <col min="13320" max="13320" width="10.44140625" style="40" customWidth="1"/>
    <col min="13321" max="13321" width="2.6640625" style="40" customWidth="1"/>
    <col min="13322" max="13322" width="8" style="40" customWidth="1"/>
    <col min="13323" max="13323" width="5.6640625" style="40" customWidth="1"/>
    <col min="13324" max="13324" width="8" style="40" customWidth="1"/>
    <col min="13325" max="13326" width="9.33203125" style="40" customWidth="1"/>
    <col min="13327" max="13327" width="8" style="40" customWidth="1"/>
    <col min="13328" max="13568" width="6.88671875" style="40" customWidth="1"/>
    <col min="13569" max="13569" width="5.6640625" style="40" customWidth="1"/>
    <col min="13570" max="13570" width="4.109375" style="40" customWidth="1"/>
    <col min="13571" max="13571" width="7.33203125" style="40" customWidth="1"/>
    <col min="13572" max="13572" width="2.33203125" style="40" customWidth="1"/>
    <col min="13573" max="13573" width="3" style="40" customWidth="1"/>
    <col min="13574" max="13574" width="5.109375" style="40" customWidth="1"/>
    <col min="13575" max="13575" width="10.109375" style="40" customWidth="1"/>
    <col min="13576" max="13576" width="10.44140625" style="40" customWidth="1"/>
    <col min="13577" max="13577" width="2.6640625" style="40" customWidth="1"/>
    <col min="13578" max="13578" width="8" style="40" customWidth="1"/>
    <col min="13579" max="13579" width="5.6640625" style="40" customWidth="1"/>
    <col min="13580" max="13580" width="8" style="40" customWidth="1"/>
    <col min="13581" max="13582" width="9.33203125" style="40" customWidth="1"/>
    <col min="13583" max="13583" width="8" style="40" customWidth="1"/>
    <col min="13584" max="13824" width="6.88671875" style="40" customWidth="1"/>
    <col min="13825" max="13825" width="5.6640625" style="40" customWidth="1"/>
    <col min="13826" max="13826" width="4.109375" style="40" customWidth="1"/>
    <col min="13827" max="13827" width="7.33203125" style="40" customWidth="1"/>
    <col min="13828" max="13828" width="2.33203125" style="40" customWidth="1"/>
    <col min="13829" max="13829" width="3" style="40" customWidth="1"/>
    <col min="13830" max="13830" width="5.109375" style="40" customWidth="1"/>
    <col min="13831" max="13831" width="10.109375" style="40" customWidth="1"/>
    <col min="13832" max="13832" width="10.44140625" style="40" customWidth="1"/>
    <col min="13833" max="13833" width="2.6640625" style="40" customWidth="1"/>
    <col min="13834" max="13834" width="8" style="40" customWidth="1"/>
    <col min="13835" max="13835" width="5.6640625" style="40" customWidth="1"/>
    <col min="13836" max="13836" width="8" style="40" customWidth="1"/>
    <col min="13837" max="13838" width="9.33203125" style="40" customWidth="1"/>
    <col min="13839" max="13839" width="8" style="40" customWidth="1"/>
    <col min="13840" max="14080" width="6.88671875" style="40" customWidth="1"/>
    <col min="14081" max="14081" width="5.6640625" style="40" customWidth="1"/>
    <col min="14082" max="14082" width="4.109375" style="40" customWidth="1"/>
    <col min="14083" max="14083" width="7.33203125" style="40" customWidth="1"/>
    <col min="14084" max="14084" width="2.33203125" style="40" customWidth="1"/>
    <col min="14085" max="14085" width="3" style="40" customWidth="1"/>
    <col min="14086" max="14086" width="5.109375" style="40" customWidth="1"/>
    <col min="14087" max="14087" width="10.109375" style="40" customWidth="1"/>
    <col min="14088" max="14088" width="10.44140625" style="40" customWidth="1"/>
    <col min="14089" max="14089" width="2.6640625" style="40" customWidth="1"/>
    <col min="14090" max="14090" width="8" style="40" customWidth="1"/>
    <col min="14091" max="14091" width="5.6640625" style="40" customWidth="1"/>
    <col min="14092" max="14092" width="8" style="40" customWidth="1"/>
    <col min="14093" max="14094" width="9.33203125" style="40" customWidth="1"/>
    <col min="14095" max="14095" width="8" style="40" customWidth="1"/>
    <col min="14096" max="14336" width="6.88671875" style="40" customWidth="1"/>
    <col min="14337" max="14337" width="5.6640625" style="40" customWidth="1"/>
    <col min="14338" max="14338" width="4.109375" style="40" customWidth="1"/>
    <col min="14339" max="14339" width="7.33203125" style="40" customWidth="1"/>
    <col min="14340" max="14340" width="2.33203125" style="40" customWidth="1"/>
    <col min="14341" max="14341" width="3" style="40" customWidth="1"/>
    <col min="14342" max="14342" width="5.109375" style="40" customWidth="1"/>
    <col min="14343" max="14343" width="10.109375" style="40" customWidth="1"/>
    <col min="14344" max="14344" width="10.44140625" style="40" customWidth="1"/>
    <col min="14345" max="14345" width="2.6640625" style="40" customWidth="1"/>
    <col min="14346" max="14346" width="8" style="40" customWidth="1"/>
    <col min="14347" max="14347" width="5.6640625" style="40" customWidth="1"/>
    <col min="14348" max="14348" width="8" style="40" customWidth="1"/>
    <col min="14349" max="14350" width="9.33203125" style="40" customWidth="1"/>
    <col min="14351" max="14351" width="8" style="40" customWidth="1"/>
    <col min="14352" max="14592" width="6.88671875" style="40" customWidth="1"/>
    <col min="14593" max="14593" width="5.6640625" style="40" customWidth="1"/>
    <col min="14594" max="14594" width="4.109375" style="40" customWidth="1"/>
    <col min="14595" max="14595" width="7.33203125" style="40" customWidth="1"/>
    <col min="14596" max="14596" width="2.33203125" style="40" customWidth="1"/>
    <col min="14597" max="14597" width="3" style="40" customWidth="1"/>
    <col min="14598" max="14598" width="5.109375" style="40" customWidth="1"/>
    <col min="14599" max="14599" width="10.109375" style="40" customWidth="1"/>
    <col min="14600" max="14600" width="10.44140625" style="40" customWidth="1"/>
    <col min="14601" max="14601" width="2.6640625" style="40" customWidth="1"/>
    <col min="14602" max="14602" width="8" style="40" customWidth="1"/>
    <col min="14603" max="14603" width="5.6640625" style="40" customWidth="1"/>
    <col min="14604" max="14604" width="8" style="40" customWidth="1"/>
    <col min="14605" max="14606" width="9.33203125" style="40" customWidth="1"/>
    <col min="14607" max="14607" width="8" style="40" customWidth="1"/>
    <col min="14608" max="14848" width="6.88671875" style="40" customWidth="1"/>
    <col min="14849" max="14849" width="5.6640625" style="40" customWidth="1"/>
    <col min="14850" max="14850" width="4.109375" style="40" customWidth="1"/>
    <col min="14851" max="14851" width="7.33203125" style="40" customWidth="1"/>
    <col min="14852" max="14852" width="2.33203125" style="40" customWidth="1"/>
    <col min="14853" max="14853" width="3" style="40" customWidth="1"/>
    <col min="14854" max="14854" width="5.109375" style="40" customWidth="1"/>
    <col min="14855" max="14855" width="10.109375" style="40" customWidth="1"/>
    <col min="14856" max="14856" width="10.44140625" style="40" customWidth="1"/>
    <col min="14857" max="14857" width="2.6640625" style="40" customWidth="1"/>
    <col min="14858" max="14858" width="8" style="40" customWidth="1"/>
    <col min="14859" max="14859" width="5.6640625" style="40" customWidth="1"/>
    <col min="14860" max="14860" width="8" style="40" customWidth="1"/>
    <col min="14861" max="14862" width="9.33203125" style="40" customWidth="1"/>
    <col min="14863" max="14863" width="8" style="40" customWidth="1"/>
    <col min="14864" max="15104" width="6.88671875" style="40" customWidth="1"/>
    <col min="15105" max="15105" width="5.6640625" style="40" customWidth="1"/>
    <col min="15106" max="15106" width="4.109375" style="40" customWidth="1"/>
    <col min="15107" max="15107" width="7.33203125" style="40" customWidth="1"/>
    <col min="15108" max="15108" width="2.33203125" style="40" customWidth="1"/>
    <col min="15109" max="15109" width="3" style="40" customWidth="1"/>
    <col min="15110" max="15110" width="5.109375" style="40" customWidth="1"/>
    <col min="15111" max="15111" width="10.109375" style="40" customWidth="1"/>
    <col min="15112" max="15112" width="10.44140625" style="40" customWidth="1"/>
    <col min="15113" max="15113" width="2.6640625" style="40" customWidth="1"/>
    <col min="15114" max="15114" width="8" style="40" customWidth="1"/>
    <col min="15115" max="15115" width="5.6640625" style="40" customWidth="1"/>
    <col min="15116" max="15116" width="8" style="40" customWidth="1"/>
    <col min="15117" max="15118" width="9.33203125" style="40" customWidth="1"/>
    <col min="15119" max="15119" width="8" style="40" customWidth="1"/>
    <col min="15120" max="15360" width="6.88671875" style="40" customWidth="1"/>
    <col min="15361" max="15361" width="5.6640625" style="40" customWidth="1"/>
    <col min="15362" max="15362" width="4.109375" style="40" customWidth="1"/>
    <col min="15363" max="15363" width="7.33203125" style="40" customWidth="1"/>
    <col min="15364" max="15364" width="2.33203125" style="40" customWidth="1"/>
    <col min="15365" max="15365" width="3" style="40" customWidth="1"/>
    <col min="15366" max="15366" width="5.109375" style="40" customWidth="1"/>
    <col min="15367" max="15367" width="10.109375" style="40" customWidth="1"/>
    <col min="15368" max="15368" width="10.44140625" style="40" customWidth="1"/>
    <col min="15369" max="15369" width="2.6640625" style="40" customWidth="1"/>
    <col min="15370" max="15370" width="8" style="40" customWidth="1"/>
    <col min="15371" max="15371" width="5.6640625" style="40" customWidth="1"/>
    <col min="15372" max="15372" width="8" style="40" customWidth="1"/>
    <col min="15373" max="15374" width="9.33203125" style="40" customWidth="1"/>
    <col min="15375" max="15375" width="8" style="40" customWidth="1"/>
    <col min="15376" max="15616" width="6.88671875" style="40" customWidth="1"/>
    <col min="15617" max="15617" width="5.6640625" style="40" customWidth="1"/>
    <col min="15618" max="15618" width="4.109375" style="40" customWidth="1"/>
    <col min="15619" max="15619" width="7.33203125" style="40" customWidth="1"/>
    <col min="15620" max="15620" width="2.33203125" style="40" customWidth="1"/>
    <col min="15621" max="15621" width="3" style="40" customWidth="1"/>
    <col min="15622" max="15622" width="5.109375" style="40" customWidth="1"/>
    <col min="15623" max="15623" width="10.109375" style="40" customWidth="1"/>
    <col min="15624" max="15624" width="10.44140625" style="40" customWidth="1"/>
    <col min="15625" max="15625" width="2.6640625" style="40" customWidth="1"/>
    <col min="15626" max="15626" width="8" style="40" customWidth="1"/>
    <col min="15627" max="15627" width="5.6640625" style="40" customWidth="1"/>
    <col min="15628" max="15628" width="8" style="40" customWidth="1"/>
    <col min="15629" max="15630" width="9.33203125" style="40" customWidth="1"/>
    <col min="15631" max="15631" width="8" style="40" customWidth="1"/>
    <col min="15632" max="15872" width="6.88671875" style="40" customWidth="1"/>
    <col min="15873" max="15873" width="5.6640625" style="40" customWidth="1"/>
    <col min="15874" max="15874" width="4.109375" style="40" customWidth="1"/>
    <col min="15875" max="15875" width="7.33203125" style="40" customWidth="1"/>
    <col min="15876" max="15876" width="2.33203125" style="40" customWidth="1"/>
    <col min="15877" max="15877" width="3" style="40" customWidth="1"/>
    <col min="15878" max="15878" width="5.109375" style="40" customWidth="1"/>
    <col min="15879" max="15879" width="10.109375" style="40" customWidth="1"/>
    <col min="15880" max="15880" width="10.44140625" style="40" customWidth="1"/>
    <col min="15881" max="15881" width="2.6640625" style="40" customWidth="1"/>
    <col min="15882" max="15882" width="8" style="40" customWidth="1"/>
    <col min="15883" max="15883" width="5.6640625" style="40" customWidth="1"/>
    <col min="15884" max="15884" width="8" style="40" customWidth="1"/>
    <col min="15885" max="15886" width="9.33203125" style="40" customWidth="1"/>
    <col min="15887" max="15887" width="8" style="40" customWidth="1"/>
    <col min="15888" max="16128" width="6.88671875" style="40" customWidth="1"/>
    <col min="16129" max="16129" width="5.6640625" style="40" customWidth="1"/>
    <col min="16130" max="16130" width="4.109375" style="40" customWidth="1"/>
    <col min="16131" max="16131" width="7.33203125" style="40" customWidth="1"/>
    <col min="16132" max="16132" width="2.33203125" style="40" customWidth="1"/>
    <col min="16133" max="16133" width="3" style="40" customWidth="1"/>
    <col min="16134" max="16134" width="5.109375" style="40" customWidth="1"/>
    <col min="16135" max="16135" width="10.109375" style="40" customWidth="1"/>
    <col min="16136" max="16136" width="10.44140625" style="40" customWidth="1"/>
    <col min="16137" max="16137" width="2.6640625" style="40" customWidth="1"/>
    <col min="16138" max="16138" width="8" style="40" customWidth="1"/>
    <col min="16139" max="16139" width="5.6640625" style="40" customWidth="1"/>
    <col min="16140" max="16140" width="8" style="40" customWidth="1"/>
    <col min="16141" max="16142" width="9.33203125" style="40" customWidth="1"/>
    <col min="16143" max="16143" width="8" style="40" customWidth="1"/>
    <col min="16144" max="16384" width="6.88671875" style="40" customWidth="1"/>
  </cols>
  <sheetData>
    <row r="1" spans="2:15" x14ac:dyDescent="0.25"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48"/>
      <c r="O1" s="47"/>
    </row>
    <row r="2" spans="2:15" customFormat="1" x14ac:dyDescent="0.25">
      <c r="B2" s="178" t="s">
        <v>532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3" spans="2:15" customFormat="1" x14ac:dyDescent="0.25">
      <c r="B3" s="178" t="s">
        <v>533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</row>
    <row r="4" spans="2:15" s="41" customFormat="1" x14ac:dyDescent="0.25"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45"/>
      <c r="O4" s="44"/>
    </row>
    <row r="5" spans="2:15" s="41" customFormat="1" x14ac:dyDescent="0.25">
      <c r="B5" s="42"/>
      <c r="C5" s="43" t="s">
        <v>483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2:15" s="46" customFormat="1" x14ac:dyDescent="0.25"/>
    <row r="9" spans="2:15" x14ac:dyDescent="0.25">
      <c r="B9" s="204" t="s">
        <v>239</v>
      </c>
      <c r="C9" s="204"/>
      <c r="G9" s="205" t="s">
        <v>257</v>
      </c>
      <c r="H9" s="205"/>
      <c r="I9" s="205"/>
      <c r="J9" s="205"/>
      <c r="K9" s="205"/>
      <c r="L9" s="205"/>
      <c r="M9" s="205"/>
      <c r="N9" s="205"/>
      <c r="O9" s="205"/>
    </row>
    <row r="10" spans="2:15" x14ac:dyDescent="0.25">
      <c r="B10" s="202" t="s">
        <v>237</v>
      </c>
      <c r="C10" s="202"/>
      <c r="D10" s="200" t="s">
        <v>276</v>
      </c>
      <c r="E10" s="200"/>
      <c r="F10" s="85" t="s">
        <v>235</v>
      </c>
      <c r="G10" s="93">
        <v>56.774999999999999</v>
      </c>
      <c r="H10" s="85" t="s">
        <v>234</v>
      </c>
      <c r="I10" s="207">
        <v>56.774999999999999</v>
      </c>
      <c r="J10" s="207"/>
      <c r="K10" s="206" t="s">
        <v>275</v>
      </c>
      <c r="L10" s="206"/>
      <c r="M10" s="206"/>
      <c r="N10" s="206"/>
      <c r="O10" s="86">
        <v>28.39</v>
      </c>
    </row>
    <row r="12" spans="2:15" x14ac:dyDescent="0.25">
      <c r="B12" s="200" t="s">
        <v>232</v>
      </c>
      <c r="C12" s="200"/>
      <c r="D12" s="200" t="s">
        <v>231</v>
      </c>
      <c r="E12" s="200"/>
      <c r="F12" s="200"/>
      <c r="G12" s="200"/>
      <c r="H12" s="200"/>
      <c r="I12" s="200"/>
      <c r="J12" s="200"/>
      <c r="K12" s="87" t="s">
        <v>230</v>
      </c>
      <c r="L12" s="88" t="s">
        <v>229</v>
      </c>
      <c r="M12" s="88" t="s">
        <v>228</v>
      </c>
      <c r="N12" s="88" t="s">
        <v>227</v>
      </c>
      <c r="O12" s="88" t="s">
        <v>226</v>
      </c>
    </row>
    <row r="13" spans="2:15" x14ac:dyDescent="0.25">
      <c r="D13" s="201" t="s">
        <v>225</v>
      </c>
      <c r="E13" s="201"/>
      <c r="F13" s="201"/>
      <c r="G13" s="201"/>
      <c r="H13" s="201"/>
      <c r="I13" s="201"/>
      <c r="J13" s="201"/>
    </row>
    <row r="14" spans="2:15" x14ac:dyDescent="0.25">
      <c r="B14" s="202" t="s">
        <v>224</v>
      </c>
      <c r="C14" s="202"/>
      <c r="D14" s="203" t="s">
        <v>223</v>
      </c>
      <c r="E14" s="203"/>
      <c r="F14" s="203"/>
      <c r="G14" s="203"/>
      <c r="H14" s="203"/>
      <c r="I14" s="203"/>
      <c r="J14" s="203"/>
      <c r="K14" s="89" t="s">
        <v>220</v>
      </c>
      <c r="L14" s="90">
        <v>0.25</v>
      </c>
      <c r="M14" s="90">
        <v>3.5200000000000002E-2</v>
      </c>
      <c r="N14" s="91">
        <v>18.59</v>
      </c>
      <c r="O14" s="91">
        <v>0.65</v>
      </c>
    </row>
    <row r="15" spans="2:15" x14ac:dyDescent="0.25">
      <c r="O15" s="92">
        <v>0.65</v>
      </c>
    </row>
    <row r="16" spans="2:15" x14ac:dyDescent="0.25">
      <c r="D16" s="201" t="s">
        <v>204</v>
      </c>
      <c r="E16" s="201"/>
      <c r="F16" s="201"/>
      <c r="G16" s="201"/>
      <c r="H16" s="201"/>
      <c r="I16" s="201"/>
      <c r="J16" s="201"/>
    </row>
    <row r="17" spans="2:15" x14ac:dyDescent="0.25">
      <c r="B17" s="202" t="s">
        <v>255</v>
      </c>
      <c r="C17" s="202"/>
      <c r="D17" s="203" t="s">
        <v>254</v>
      </c>
      <c r="E17" s="203"/>
      <c r="F17" s="203"/>
      <c r="G17" s="203"/>
      <c r="H17" s="203"/>
      <c r="I17" s="203"/>
      <c r="J17" s="203"/>
      <c r="K17" s="89" t="s">
        <v>201</v>
      </c>
      <c r="L17" s="90">
        <v>1</v>
      </c>
      <c r="M17" s="90">
        <v>0.1409</v>
      </c>
      <c r="N17" s="91">
        <v>196.88</v>
      </c>
      <c r="O17" s="91">
        <v>27.740000000000002</v>
      </c>
    </row>
    <row r="18" spans="2:15" x14ac:dyDescent="0.25">
      <c r="O18" s="92">
        <v>27.740000000000002</v>
      </c>
    </row>
    <row r="20" spans="2:15" x14ac:dyDescent="0.25">
      <c r="B20" s="204" t="s">
        <v>239</v>
      </c>
      <c r="C20" s="204"/>
      <c r="G20" s="205" t="s">
        <v>372</v>
      </c>
      <c r="H20" s="205"/>
      <c r="I20" s="205"/>
      <c r="J20" s="205"/>
      <c r="K20" s="205"/>
      <c r="L20" s="205"/>
      <c r="M20" s="205"/>
      <c r="N20" s="205"/>
      <c r="O20" s="205"/>
    </row>
    <row r="21" spans="2:15" x14ac:dyDescent="0.25">
      <c r="B21" s="202" t="s">
        <v>237</v>
      </c>
      <c r="C21" s="202"/>
      <c r="D21" s="200" t="s">
        <v>276</v>
      </c>
      <c r="E21" s="200"/>
      <c r="F21" s="85" t="s">
        <v>235</v>
      </c>
      <c r="G21" s="93">
        <v>16</v>
      </c>
      <c r="H21" s="85" t="s">
        <v>234</v>
      </c>
      <c r="I21" s="207">
        <v>16</v>
      </c>
      <c r="J21" s="207"/>
      <c r="K21" s="206" t="s">
        <v>275</v>
      </c>
      <c r="L21" s="206"/>
      <c r="M21" s="206"/>
      <c r="N21" s="206"/>
      <c r="O21" s="86">
        <v>228.98000000000002</v>
      </c>
    </row>
    <row r="23" spans="2:15" x14ac:dyDescent="0.25">
      <c r="B23" s="200" t="s">
        <v>232</v>
      </c>
      <c r="C23" s="200"/>
      <c r="D23" s="200" t="s">
        <v>231</v>
      </c>
      <c r="E23" s="200"/>
      <c r="F23" s="200"/>
      <c r="G23" s="200"/>
      <c r="H23" s="200"/>
      <c r="I23" s="200"/>
      <c r="J23" s="200"/>
      <c r="K23" s="87" t="s">
        <v>230</v>
      </c>
      <c r="L23" s="88" t="s">
        <v>229</v>
      </c>
      <c r="M23" s="88" t="s">
        <v>228</v>
      </c>
      <c r="N23" s="88" t="s">
        <v>227</v>
      </c>
      <c r="O23" s="88" t="s">
        <v>226</v>
      </c>
    </row>
    <row r="24" spans="2:15" x14ac:dyDescent="0.25">
      <c r="D24" s="201" t="s">
        <v>225</v>
      </c>
      <c r="E24" s="201"/>
      <c r="F24" s="201"/>
      <c r="G24" s="201"/>
      <c r="H24" s="201"/>
      <c r="I24" s="201"/>
      <c r="J24" s="201"/>
    </row>
    <row r="25" spans="2:15" x14ac:dyDescent="0.25">
      <c r="B25" s="202" t="s">
        <v>267</v>
      </c>
      <c r="C25" s="202"/>
      <c r="D25" s="203" t="s">
        <v>266</v>
      </c>
      <c r="E25" s="203"/>
      <c r="F25" s="203"/>
      <c r="G25" s="203"/>
      <c r="H25" s="203"/>
      <c r="I25" s="203"/>
      <c r="J25" s="203"/>
      <c r="K25" s="89" t="s">
        <v>220</v>
      </c>
      <c r="L25" s="90">
        <v>1</v>
      </c>
      <c r="M25" s="90">
        <v>0.5</v>
      </c>
      <c r="N25" s="91">
        <v>33.75</v>
      </c>
      <c r="O25" s="91">
        <v>16.88</v>
      </c>
    </row>
    <row r="26" spans="2:15" x14ac:dyDescent="0.25">
      <c r="B26" s="202" t="s">
        <v>265</v>
      </c>
      <c r="C26" s="202"/>
      <c r="D26" s="203" t="s">
        <v>264</v>
      </c>
      <c r="E26" s="203"/>
      <c r="F26" s="203"/>
      <c r="G26" s="203"/>
      <c r="H26" s="203"/>
      <c r="I26" s="203"/>
      <c r="J26" s="203"/>
      <c r="K26" s="89" t="s">
        <v>220</v>
      </c>
      <c r="L26" s="90">
        <v>1</v>
      </c>
      <c r="M26" s="90">
        <v>0.5</v>
      </c>
      <c r="N26" s="91">
        <v>20.57</v>
      </c>
      <c r="O26" s="91">
        <v>10.290000000000001</v>
      </c>
    </row>
    <row r="27" spans="2:15" x14ac:dyDescent="0.25">
      <c r="B27" s="202" t="s">
        <v>224</v>
      </c>
      <c r="C27" s="202"/>
      <c r="D27" s="203" t="s">
        <v>223</v>
      </c>
      <c r="E27" s="203"/>
      <c r="F27" s="203"/>
      <c r="G27" s="203"/>
      <c r="H27" s="203"/>
      <c r="I27" s="203"/>
      <c r="J27" s="203"/>
      <c r="K27" s="89" t="s">
        <v>220</v>
      </c>
      <c r="L27" s="90">
        <v>7</v>
      </c>
      <c r="M27" s="90">
        <v>3.5</v>
      </c>
      <c r="N27" s="91">
        <v>18.59</v>
      </c>
      <c r="O27" s="91">
        <v>65.070000000000007</v>
      </c>
    </row>
    <row r="28" spans="2:15" x14ac:dyDescent="0.25">
      <c r="O28" s="92">
        <v>92.24</v>
      </c>
    </row>
    <row r="29" spans="2:15" x14ac:dyDescent="0.25">
      <c r="D29" s="201" t="s">
        <v>219</v>
      </c>
      <c r="E29" s="201"/>
      <c r="F29" s="201"/>
      <c r="G29" s="201"/>
      <c r="H29" s="201"/>
      <c r="I29" s="201"/>
      <c r="J29" s="201"/>
    </row>
    <row r="30" spans="2:15" x14ac:dyDescent="0.25">
      <c r="B30" s="202" t="s">
        <v>482</v>
      </c>
      <c r="C30" s="202"/>
      <c r="D30" s="203" t="s">
        <v>481</v>
      </c>
      <c r="E30" s="203"/>
      <c r="F30" s="203"/>
      <c r="G30" s="203"/>
      <c r="H30" s="203"/>
      <c r="I30" s="203"/>
      <c r="J30" s="203"/>
      <c r="K30" s="89" t="s">
        <v>205</v>
      </c>
      <c r="M30" s="90">
        <v>0.4</v>
      </c>
      <c r="N30" s="91">
        <v>20.16</v>
      </c>
      <c r="O30" s="91">
        <v>8.06</v>
      </c>
    </row>
    <row r="31" spans="2:15" x14ac:dyDescent="0.25">
      <c r="B31" s="202" t="s">
        <v>480</v>
      </c>
      <c r="C31" s="202"/>
      <c r="D31" s="203" t="s">
        <v>479</v>
      </c>
      <c r="E31" s="203"/>
      <c r="F31" s="203"/>
      <c r="G31" s="203"/>
      <c r="H31" s="203"/>
      <c r="I31" s="203"/>
      <c r="J31" s="203"/>
      <c r="K31" s="89" t="s">
        <v>22</v>
      </c>
      <c r="M31" s="90">
        <v>5.9500000000000004E-2</v>
      </c>
      <c r="N31" s="91">
        <v>63</v>
      </c>
      <c r="O31" s="91">
        <v>3.75</v>
      </c>
    </row>
    <row r="32" spans="2:15" x14ac:dyDescent="0.25">
      <c r="B32" s="202" t="s">
        <v>215</v>
      </c>
      <c r="C32" s="202"/>
      <c r="D32" s="203" t="s">
        <v>214</v>
      </c>
      <c r="E32" s="203"/>
      <c r="F32" s="203"/>
      <c r="G32" s="203"/>
      <c r="H32" s="203"/>
      <c r="I32" s="203"/>
      <c r="J32" s="203"/>
      <c r="K32" s="89" t="s">
        <v>211</v>
      </c>
      <c r="M32" s="90">
        <v>4.2</v>
      </c>
      <c r="N32" s="91">
        <v>26.55</v>
      </c>
      <c r="O32" s="91">
        <v>111.51</v>
      </c>
    </row>
    <row r="33" spans="2:15" x14ac:dyDescent="0.25">
      <c r="O33" s="92">
        <v>123.32000000000001</v>
      </c>
    </row>
    <row r="34" spans="2:15" x14ac:dyDescent="0.25">
      <c r="D34" s="201" t="s">
        <v>204</v>
      </c>
      <c r="E34" s="201"/>
      <c r="F34" s="201"/>
      <c r="G34" s="201"/>
      <c r="H34" s="201"/>
      <c r="I34" s="201"/>
      <c r="J34" s="201"/>
    </row>
    <row r="35" spans="2:15" x14ac:dyDescent="0.25">
      <c r="B35" s="202" t="s">
        <v>200</v>
      </c>
      <c r="C35" s="202"/>
      <c r="D35" s="203" t="s">
        <v>199</v>
      </c>
      <c r="E35" s="203"/>
      <c r="F35" s="203"/>
      <c r="G35" s="203"/>
      <c r="H35" s="203"/>
      <c r="I35" s="203"/>
      <c r="J35" s="203"/>
      <c r="K35" s="89" t="s">
        <v>198</v>
      </c>
      <c r="M35" s="90">
        <v>3</v>
      </c>
      <c r="N35" s="91">
        <v>92.24</v>
      </c>
      <c r="O35" s="91">
        <v>2.77</v>
      </c>
    </row>
    <row r="36" spans="2:15" x14ac:dyDescent="0.25">
      <c r="B36" s="202" t="s">
        <v>478</v>
      </c>
      <c r="C36" s="202"/>
      <c r="D36" s="203" t="s">
        <v>477</v>
      </c>
      <c r="E36" s="203"/>
      <c r="F36" s="203"/>
      <c r="G36" s="203"/>
      <c r="H36" s="203"/>
      <c r="I36" s="203"/>
      <c r="J36" s="203"/>
      <c r="K36" s="89" t="s">
        <v>201</v>
      </c>
      <c r="L36" s="90">
        <v>1</v>
      </c>
      <c r="M36" s="90">
        <v>0.5</v>
      </c>
      <c r="N36" s="91">
        <v>20.900000000000002</v>
      </c>
      <c r="O36" s="91">
        <v>10.450000000000001</v>
      </c>
    </row>
    <row r="37" spans="2:15" x14ac:dyDescent="0.25">
      <c r="O37" s="92">
        <v>13.22</v>
      </c>
    </row>
    <row r="38" spans="2:15" x14ac:dyDescent="0.25">
      <c r="D38" s="201" t="s">
        <v>259</v>
      </c>
      <c r="E38" s="201"/>
      <c r="F38" s="201"/>
      <c r="G38" s="201"/>
      <c r="H38" s="201"/>
      <c r="I38" s="201"/>
      <c r="J38" s="201"/>
    </row>
    <row r="39" spans="2:15" x14ac:dyDescent="0.25">
      <c r="B39" s="202" t="s">
        <v>258</v>
      </c>
      <c r="C39" s="202"/>
      <c r="D39" s="203" t="s">
        <v>257</v>
      </c>
      <c r="E39" s="203"/>
      <c r="F39" s="203"/>
      <c r="G39" s="203"/>
      <c r="H39" s="203"/>
      <c r="I39" s="203"/>
      <c r="J39" s="203"/>
      <c r="K39" s="89" t="s">
        <v>22</v>
      </c>
      <c r="M39" s="90">
        <v>6.9999999999999993E-3</v>
      </c>
      <c r="N39" s="91">
        <v>28.39</v>
      </c>
      <c r="O39" s="91">
        <v>0.2</v>
      </c>
    </row>
    <row r="40" spans="2:15" x14ac:dyDescent="0.25">
      <c r="O40" s="92">
        <v>0.2</v>
      </c>
    </row>
    <row r="42" spans="2:15" x14ac:dyDescent="0.25">
      <c r="B42" s="204" t="s">
        <v>239</v>
      </c>
      <c r="C42" s="204"/>
      <c r="G42" s="205" t="s">
        <v>419</v>
      </c>
      <c r="H42" s="205"/>
      <c r="I42" s="205"/>
      <c r="J42" s="205"/>
      <c r="K42" s="205"/>
      <c r="L42" s="205"/>
      <c r="M42" s="205"/>
      <c r="N42" s="205"/>
      <c r="O42" s="205"/>
    </row>
    <row r="43" spans="2:15" x14ac:dyDescent="0.25">
      <c r="B43" s="202" t="s">
        <v>237</v>
      </c>
      <c r="C43" s="202"/>
      <c r="D43" s="200" t="s">
        <v>276</v>
      </c>
      <c r="E43" s="200"/>
      <c r="F43" s="85" t="s">
        <v>235</v>
      </c>
      <c r="G43" s="93">
        <v>40</v>
      </c>
      <c r="H43" s="85" t="s">
        <v>234</v>
      </c>
      <c r="I43" s="207">
        <v>40</v>
      </c>
      <c r="J43" s="207"/>
      <c r="K43" s="206" t="s">
        <v>275</v>
      </c>
      <c r="L43" s="206"/>
      <c r="M43" s="206"/>
      <c r="N43" s="206"/>
      <c r="O43" s="86">
        <v>63.61</v>
      </c>
    </row>
    <row r="45" spans="2:15" x14ac:dyDescent="0.25">
      <c r="B45" s="200" t="s">
        <v>232</v>
      </c>
      <c r="C45" s="200"/>
      <c r="D45" s="200" t="s">
        <v>231</v>
      </c>
      <c r="E45" s="200"/>
      <c r="F45" s="200"/>
      <c r="G45" s="200"/>
      <c r="H45" s="200"/>
      <c r="I45" s="200"/>
      <c r="J45" s="200"/>
      <c r="K45" s="87" t="s">
        <v>230</v>
      </c>
      <c r="L45" s="88" t="s">
        <v>229</v>
      </c>
      <c r="M45" s="88" t="s">
        <v>228</v>
      </c>
      <c r="N45" s="88" t="s">
        <v>227</v>
      </c>
      <c r="O45" s="88" t="s">
        <v>226</v>
      </c>
    </row>
    <row r="46" spans="2:15" x14ac:dyDescent="0.25">
      <c r="D46" s="201" t="s">
        <v>225</v>
      </c>
      <c r="E46" s="201"/>
      <c r="F46" s="201"/>
      <c r="G46" s="201"/>
      <c r="H46" s="201"/>
      <c r="I46" s="201"/>
      <c r="J46" s="201"/>
    </row>
    <row r="47" spans="2:15" x14ac:dyDescent="0.25">
      <c r="B47" s="202" t="s">
        <v>476</v>
      </c>
      <c r="C47" s="202"/>
      <c r="D47" s="203" t="s">
        <v>475</v>
      </c>
      <c r="E47" s="203"/>
      <c r="F47" s="203"/>
      <c r="G47" s="203"/>
      <c r="H47" s="203"/>
      <c r="I47" s="203"/>
      <c r="J47" s="203"/>
      <c r="K47" s="89" t="s">
        <v>220</v>
      </c>
      <c r="L47" s="90">
        <v>3</v>
      </c>
      <c r="M47" s="90">
        <v>0.6</v>
      </c>
      <c r="N47" s="91">
        <v>27.59</v>
      </c>
      <c r="O47" s="91">
        <v>16.55</v>
      </c>
    </row>
    <row r="48" spans="2:15" x14ac:dyDescent="0.25">
      <c r="O48" s="92">
        <v>16.55</v>
      </c>
    </row>
    <row r="49" spans="2:15" x14ac:dyDescent="0.25">
      <c r="D49" s="201" t="s">
        <v>219</v>
      </c>
      <c r="E49" s="201"/>
      <c r="F49" s="201"/>
      <c r="G49" s="201"/>
      <c r="H49" s="201"/>
      <c r="I49" s="201"/>
      <c r="J49" s="201"/>
    </row>
    <row r="50" spans="2:15" x14ac:dyDescent="0.25">
      <c r="B50" s="202" t="s">
        <v>474</v>
      </c>
      <c r="C50" s="202"/>
      <c r="D50" s="203" t="s">
        <v>473</v>
      </c>
      <c r="E50" s="203"/>
      <c r="F50" s="203"/>
      <c r="G50" s="203"/>
      <c r="H50" s="203"/>
      <c r="I50" s="203"/>
      <c r="J50" s="203"/>
      <c r="K50" s="89" t="s">
        <v>433</v>
      </c>
      <c r="M50" s="90">
        <v>0.01</v>
      </c>
      <c r="N50" s="91">
        <v>280</v>
      </c>
      <c r="O50" s="91">
        <v>2.8000000000000003</v>
      </c>
    </row>
    <row r="51" spans="2:15" x14ac:dyDescent="0.25">
      <c r="B51" s="202" t="s">
        <v>472</v>
      </c>
      <c r="C51" s="202"/>
      <c r="D51" s="203" t="s">
        <v>471</v>
      </c>
      <c r="E51" s="203"/>
      <c r="F51" s="203"/>
      <c r="G51" s="203"/>
      <c r="H51" s="203"/>
      <c r="I51" s="203"/>
      <c r="J51" s="203"/>
      <c r="K51" s="89" t="s">
        <v>470</v>
      </c>
      <c r="M51" s="90">
        <v>5</v>
      </c>
      <c r="N51" s="91">
        <v>41.36</v>
      </c>
      <c r="O51" s="91">
        <v>2.0699999999999998</v>
      </c>
    </row>
    <row r="52" spans="2:15" x14ac:dyDescent="0.25">
      <c r="O52" s="92">
        <v>4.87</v>
      </c>
    </row>
    <row r="53" spans="2:15" x14ac:dyDescent="0.25">
      <c r="D53" s="201" t="s">
        <v>204</v>
      </c>
      <c r="E53" s="201"/>
      <c r="F53" s="201"/>
      <c r="G53" s="201"/>
      <c r="H53" s="201"/>
      <c r="I53" s="201"/>
      <c r="J53" s="201"/>
    </row>
    <row r="54" spans="2:15" x14ac:dyDescent="0.25">
      <c r="B54" s="202" t="s">
        <v>469</v>
      </c>
      <c r="C54" s="202"/>
      <c r="D54" s="203" t="s">
        <v>408</v>
      </c>
      <c r="E54" s="203"/>
      <c r="F54" s="203"/>
      <c r="G54" s="203"/>
      <c r="H54" s="203"/>
      <c r="I54" s="203"/>
      <c r="J54" s="203"/>
      <c r="K54" s="89" t="s">
        <v>201</v>
      </c>
      <c r="L54" s="90">
        <v>1</v>
      </c>
      <c r="M54" s="90">
        <v>0.2</v>
      </c>
      <c r="N54" s="91">
        <v>127.77</v>
      </c>
      <c r="O54" s="91">
        <v>25.55</v>
      </c>
    </row>
    <row r="55" spans="2:15" x14ac:dyDescent="0.25">
      <c r="B55" s="202" t="s">
        <v>263</v>
      </c>
      <c r="C55" s="202"/>
      <c r="D55" s="203" t="s">
        <v>262</v>
      </c>
      <c r="E55" s="203"/>
      <c r="F55" s="203"/>
      <c r="G55" s="203"/>
      <c r="H55" s="203"/>
      <c r="I55" s="203"/>
      <c r="J55" s="203"/>
      <c r="K55" s="89" t="s">
        <v>201</v>
      </c>
      <c r="L55" s="90">
        <v>0.05</v>
      </c>
      <c r="M55" s="90">
        <v>0.01</v>
      </c>
      <c r="N55" s="91">
        <v>380.97</v>
      </c>
      <c r="O55" s="91">
        <v>3.81</v>
      </c>
    </row>
    <row r="56" spans="2:15" x14ac:dyDescent="0.25">
      <c r="B56" s="202" t="s">
        <v>261</v>
      </c>
      <c r="C56" s="202"/>
      <c r="D56" s="203" t="s">
        <v>260</v>
      </c>
      <c r="E56" s="203"/>
      <c r="F56" s="203"/>
      <c r="G56" s="203"/>
      <c r="H56" s="203"/>
      <c r="I56" s="203"/>
      <c r="J56" s="203"/>
      <c r="K56" s="89" t="s">
        <v>201</v>
      </c>
      <c r="L56" s="90">
        <v>0.05</v>
      </c>
      <c r="M56" s="90">
        <v>0.01</v>
      </c>
      <c r="N56" s="91">
        <v>359.8</v>
      </c>
      <c r="O56" s="91">
        <v>3.6</v>
      </c>
    </row>
    <row r="57" spans="2:15" x14ac:dyDescent="0.25">
      <c r="B57" s="202" t="s">
        <v>200</v>
      </c>
      <c r="C57" s="202"/>
      <c r="D57" s="203" t="s">
        <v>199</v>
      </c>
      <c r="E57" s="203"/>
      <c r="F57" s="203"/>
      <c r="G57" s="203"/>
      <c r="H57" s="203"/>
      <c r="I57" s="203"/>
      <c r="J57" s="203"/>
      <c r="K57" s="89" t="s">
        <v>198</v>
      </c>
      <c r="M57" s="90">
        <v>5</v>
      </c>
      <c r="N57" s="91">
        <v>16.55</v>
      </c>
      <c r="O57" s="91">
        <v>0.83000000000000007</v>
      </c>
    </row>
    <row r="58" spans="2:15" x14ac:dyDescent="0.25">
      <c r="B58" s="202" t="s">
        <v>468</v>
      </c>
      <c r="C58" s="202"/>
      <c r="D58" s="203" t="s">
        <v>467</v>
      </c>
      <c r="E58" s="203"/>
      <c r="F58" s="203"/>
      <c r="G58" s="203"/>
      <c r="H58" s="203"/>
      <c r="I58" s="203"/>
      <c r="J58" s="203"/>
      <c r="K58" s="89" t="s">
        <v>201</v>
      </c>
      <c r="L58" s="90">
        <v>3</v>
      </c>
      <c r="M58" s="90">
        <v>0.6</v>
      </c>
      <c r="N58" s="91">
        <v>14</v>
      </c>
      <c r="O58" s="91">
        <v>8.4</v>
      </c>
    </row>
    <row r="59" spans="2:15" x14ac:dyDescent="0.25">
      <c r="O59" s="92">
        <v>42.19</v>
      </c>
    </row>
    <row r="61" spans="2:15" x14ac:dyDescent="0.25">
      <c r="B61" s="204" t="s">
        <v>239</v>
      </c>
      <c r="C61" s="204"/>
      <c r="G61" s="205" t="s">
        <v>295</v>
      </c>
      <c r="H61" s="205"/>
      <c r="I61" s="205"/>
      <c r="J61" s="205"/>
      <c r="K61" s="205"/>
      <c r="L61" s="205"/>
      <c r="M61" s="205"/>
      <c r="N61" s="205"/>
      <c r="O61" s="205"/>
    </row>
    <row r="62" spans="2:15" x14ac:dyDescent="0.25">
      <c r="B62" s="202" t="s">
        <v>237</v>
      </c>
      <c r="C62" s="202"/>
      <c r="D62" s="200" t="s">
        <v>276</v>
      </c>
      <c r="E62" s="200"/>
      <c r="F62" s="85" t="s">
        <v>235</v>
      </c>
      <c r="G62" s="93">
        <v>217.77779999999998</v>
      </c>
      <c r="H62" s="85" t="s">
        <v>234</v>
      </c>
      <c r="I62" s="207">
        <v>217.77779999999998</v>
      </c>
      <c r="J62" s="207"/>
      <c r="K62" s="206" t="s">
        <v>275</v>
      </c>
      <c r="L62" s="206"/>
      <c r="M62" s="206"/>
      <c r="N62" s="206"/>
      <c r="O62" s="86">
        <v>23.830000000000002</v>
      </c>
    </row>
    <row r="64" spans="2:15" x14ac:dyDescent="0.25">
      <c r="B64" s="200" t="s">
        <v>232</v>
      </c>
      <c r="C64" s="200"/>
      <c r="D64" s="200" t="s">
        <v>231</v>
      </c>
      <c r="E64" s="200"/>
      <c r="F64" s="200"/>
      <c r="G64" s="200"/>
      <c r="H64" s="200"/>
      <c r="I64" s="200"/>
      <c r="J64" s="200"/>
      <c r="K64" s="87" t="s">
        <v>230</v>
      </c>
      <c r="L64" s="88" t="s">
        <v>229</v>
      </c>
      <c r="M64" s="88" t="s">
        <v>228</v>
      </c>
      <c r="N64" s="88" t="s">
        <v>227</v>
      </c>
      <c r="O64" s="88" t="s">
        <v>226</v>
      </c>
    </row>
    <row r="65" spans="2:15" x14ac:dyDescent="0.25">
      <c r="D65" s="201" t="s">
        <v>225</v>
      </c>
      <c r="E65" s="201"/>
      <c r="F65" s="201"/>
      <c r="G65" s="201"/>
      <c r="H65" s="201"/>
      <c r="I65" s="201"/>
      <c r="J65" s="201"/>
    </row>
    <row r="66" spans="2:15" x14ac:dyDescent="0.25">
      <c r="B66" s="202" t="s">
        <v>267</v>
      </c>
      <c r="C66" s="202"/>
      <c r="D66" s="203" t="s">
        <v>266</v>
      </c>
      <c r="E66" s="203"/>
      <c r="F66" s="203"/>
      <c r="G66" s="203"/>
      <c r="H66" s="203"/>
      <c r="I66" s="203"/>
      <c r="J66" s="203"/>
      <c r="K66" s="89" t="s">
        <v>220</v>
      </c>
      <c r="L66" s="90">
        <v>0.5</v>
      </c>
      <c r="M66" s="90">
        <v>1.84E-2</v>
      </c>
      <c r="N66" s="91">
        <v>33.75</v>
      </c>
      <c r="O66" s="91">
        <v>0.62</v>
      </c>
    </row>
    <row r="67" spans="2:15" x14ac:dyDescent="0.25">
      <c r="B67" s="202" t="s">
        <v>224</v>
      </c>
      <c r="C67" s="202"/>
      <c r="D67" s="203" t="s">
        <v>223</v>
      </c>
      <c r="E67" s="203"/>
      <c r="F67" s="203"/>
      <c r="G67" s="203"/>
      <c r="H67" s="203"/>
      <c r="I67" s="203"/>
      <c r="J67" s="203"/>
      <c r="K67" s="89" t="s">
        <v>220</v>
      </c>
      <c r="L67" s="90">
        <v>1</v>
      </c>
      <c r="M67" s="90">
        <v>3.6700000000000003E-2</v>
      </c>
      <c r="N67" s="91">
        <v>18.59</v>
      </c>
      <c r="O67" s="91">
        <v>0.68</v>
      </c>
    </row>
    <row r="68" spans="2:15" x14ac:dyDescent="0.25">
      <c r="O68" s="92">
        <v>1.3</v>
      </c>
    </row>
    <row r="69" spans="2:15" x14ac:dyDescent="0.25">
      <c r="D69" s="201" t="s">
        <v>204</v>
      </c>
      <c r="E69" s="201"/>
      <c r="F69" s="201"/>
      <c r="G69" s="201"/>
      <c r="H69" s="201"/>
      <c r="I69" s="201"/>
      <c r="J69" s="201"/>
    </row>
    <row r="70" spans="2:15" x14ac:dyDescent="0.25">
      <c r="B70" s="202" t="s">
        <v>272</v>
      </c>
      <c r="C70" s="202"/>
      <c r="D70" s="203" t="s">
        <v>271</v>
      </c>
      <c r="E70" s="203"/>
      <c r="F70" s="203"/>
      <c r="G70" s="203"/>
      <c r="H70" s="203"/>
      <c r="I70" s="203"/>
      <c r="J70" s="203"/>
      <c r="K70" s="89" t="s">
        <v>201</v>
      </c>
      <c r="L70" s="90">
        <v>0.5</v>
      </c>
      <c r="M70" s="90">
        <v>1.84E-2</v>
      </c>
      <c r="N70" s="91">
        <v>24.52</v>
      </c>
      <c r="O70" s="91">
        <v>0.45</v>
      </c>
    </row>
    <row r="71" spans="2:15" x14ac:dyDescent="0.25">
      <c r="B71" s="202" t="s">
        <v>263</v>
      </c>
      <c r="C71" s="202"/>
      <c r="D71" s="203" t="s">
        <v>262</v>
      </c>
      <c r="E71" s="203"/>
      <c r="F71" s="203"/>
      <c r="G71" s="203"/>
      <c r="H71" s="203"/>
      <c r="I71" s="203"/>
      <c r="J71" s="203"/>
      <c r="K71" s="89" t="s">
        <v>201</v>
      </c>
      <c r="L71" s="90">
        <v>1.5</v>
      </c>
      <c r="M71" s="90">
        <v>5.5099999999999996E-2</v>
      </c>
      <c r="N71" s="91">
        <v>380.97</v>
      </c>
      <c r="O71" s="91">
        <v>20.990000000000002</v>
      </c>
    </row>
    <row r="72" spans="2:15" x14ac:dyDescent="0.25">
      <c r="B72" s="202" t="s">
        <v>200</v>
      </c>
      <c r="C72" s="202"/>
      <c r="D72" s="203" t="s">
        <v>199</v>
      </c>
      <c r="E72" s="203"/>
      <c r="F72" s="203"/>
      <c r="G72" s="203"/>
      <c r="H72" s="203"/>
      <c r="I72" s="203"/>
      <c r="J72" s="203"/>
      <c r="K72" s="89" t="s">
        <v>198</v>
      </c>
      <c r="M72" s="90">
        <v>3</v>
      </c>
      <c r="N72" s="91">
        <v>1.3</v>
      </c>
      <c r="O72" s="91">
        <v>0.04</v>
      </c>
    </row>
    <row r="73" spans="2:15" x14ac:dyDescent="0.25">
      <c r="B73" s="202" t="s">
        <v>466</v>
      </c>
      <c r="C73" s="202"/>
      <c r="D73" s="203" t="s">
        <v>465</v>
      </c>
      <c r="E73" s="203"/>
      <c r="F73" s="203"/>
      <c r="G73" s="203"/>
      <c r="H73" s="203"/>
      <c r="I73" s="203"/>
      <c r="J73" s="203"/>
      <c r="K73" s="89" t="s">
        <v>201</v>
      </c>
      <c r="L73" s="90">
        <v>0.5</v>
      </c>
      <c r="M73" s="90">
        <v>1.84E-2</v>
      </c>
      <c r="N73" s="91">
        <v>57.06</v>
      </c>
      <c r="O73" s="91">
        <v>1.05</v>
      </c>
    </row>
    <row r="74" spans="2:15" x14ac:dyDescent="0.25">
      <c r="O74" s="92">
        <v>22.53</v>
      </c>
    </row>
    <row r="76" spans="2:15" x14ac:dyDescent="0.25">
      <c r="B76" s="204" t="s">
        <v>239</v>
      </c>
      <c r="C76" s="204"/>
      <c r="G76" s="205" t="s">
        <v>306</v>
      </c>
      <c r="H76" s="205"/>
      <c r="I76" s="205"/>
      <c r="J76" s="205"/>
      <c r="K76" s="205"/>
      <c r="L76" s="205"/>
      <c r="M76" s="205"/>
      <c r="N76" s="205"/>
      <c r="O76" s="205"/>
    </row>
    <row r="77" spans="2:15" x14ac:dyDescent="0.25">
      <c r="B77" s="202" t="s">
        <v>237</v>
      </c>
      <c r="C77" s="202"/>
      <c r="D77" s="200" t="s">
        <v>276</v>
      </c>
      <c r="E77" s="200"/>
      <c r="F77" s="85" t="s">
        <v>235</v>
      </c>
      <c r="G77" s="93">
        <v>666.66669999999999</v>
      </c>
      <c r="H77" s="85" t="s">
        <v>234</v>
      </c>
      <c r="I77" s="207">
        <v>666.66669999999999</v>
      </c>
      <c r="J77" s="207"/>
      <c r="K77" s="206" t="s">
        <v>275</v>
      </c>
      <c r="L77" s="206"/>
      <c r="M77" s="206"/>
      <c r="N77" s="206"/>
      <c r="O77" s="86">
        <v>23.67</v>
      </c>
    </row>
    <row r="79" spans="2:15" x14ac:dyDescent="0.25">
      <c r="B79" s="200" t="s">
        <v>232</v>
      </c>
      <c r="C79" s="200"/>
      <c r="D79" s="200" t="s">
        <v>231</v>
      </c>
      <c r="E79" s="200"/>
      <c r="F79" s="200"/>
      <c r="G79" s="200"/>
      <c r="H79" s="200"/>
      <c r="I79" s="200"/>
      <c r="J79" s="200"/>
      <c r="K79" s="87" t="s">
        <v>230</v>
      </c>
      <c r="L79" s="88" t="s">
        <v>229</v>
      </c>
      <c r="M79" s="88" t="s">
        <v>228</v>
      </c>
      <c r="N79" s="88" t="s">
        <v>227</v>
      </c>
      <c r="O79" s="88" t="s">
        <v>226</v>
      </c>
    </row>
    <row r="80" spans="2:15" x14ac:dyDescent="0.25">
      <c r="D80" s="201" t="s">
        <v>225</v>
      </c>
      <c r="E80" s="201"/>
      <c r="F80" s="201"/>
      <c r="G80" s="201"/>
      <c r="H80" s="201"/>
      <c r="I80" s="201"/>
      <c r="J80" s="201"/>
    </row>
    <row r="81" spans="2:15" x14ac:dyDescent="0.25">
      <c r="B81" s="202" t="s">
        <v>464</v>
      </c>
      <c r="C81" s="202"/>
      <c r="D81" s="203" t="s">
        <v>463</v>
      </c>
      <c r="E81" s="203"/>
      <c r="F81" s="203"/>
      <c r="G81" s="203"/>
      <c r="H81" s="203"/>
      <c r="I81" s="203"/>
      <c r="J81" s="203"/>
      <c r="K81" s="89" t="s">
        <v>220</v>
      </c>
      <c r="L81" s="90">
        <v>2</v>
      </c>
      <c r="M81" s="90">
        <v>2.4E-2</v>
      </c>
      <c r="N81" s="91">
        <v>26.02</v>
      </c>
      <c r="O81" s="91">
        <v>0.62</v>
      </c>
    </row>
    <row r="82" spans="2:15" x14ac:dyDescent="0.25">
      <c r="B82" s="202" t="s">
        <v>462</v>
      </c>
      <c r="C82" s="202"/>
      <c r="D82" s="203" t="s">
        <v>461</v>
      </c>
      <c r="E82" s="203"/>
      <c r="F82" s="203"/>
      <c r="G82" s="203"/>
      <c r="H82" s="203"/>
      <c r="I82" s="203"/>
      <c r="J82" s="203"/>
      <c r="K82" s="89" t="s">
        <v>220</v>
      </c>
      <c r="L82" s="90">
        <v>2</v>
      </c>
      <c r="M82" s="90">
        <v>2.4E-2</v>
      </c>
      <c r="N82" s="91">
        <v>20.57</v>
      </c>
      <c r="O82" s="91">
        <v>0.49</v>
      </c>
    </row>
    <row r="83" spans="2:15" x14ac:dyDescent="0.25">
      <c r="B83" s="202" t="s">
        <v>460</v>
      </c>
      <c r="C83" s="202"/>
      <c r="D83" s="203" t="s">
        <v>459</v>
      </c>
      <c r="E83" s="203"/>
      <c r="F83" s="203"/>
      <c r="G83" s="203"/>
      <c r="H83" s="203"/>
      <c r="I83" s="203"/>
      <c r="J83" s="203"/>
      <c r="K83" s="89" t="s">
        <v>220</v>
      </c>
      <c r="L83" s="90">
        <v>2</v>
      </c>
      <c r="M83" s="90">
        <v>2.4E-2</v>
      </c>
      <c r="N83" s="91">
        <v>20.57</v>
      </c>
      <c r="O83" s="91">
        <v>0.49</v>
      </c>
    </row>
    <row r="84" spans="2:15" x14ac:dyDescent="0.25">
      <c r="B84" s="202" t="s">
        <v>458</v>
      </c>
      <c r="C84" s="202"/>
      <c r="D84" s="203" t="s">
        <v>457</v>
      </c>
      <c r="E84" s="203"/>
      <c r="F84" s="203"/>
      <c r="G84" s="203"/>
      <c r="H84" s="203"/>
      <c r="I84" s="203"/>
      <c r="J84" s="203"/>
      <c r="K84" s="89" t="s">
        <v>220</v>
      </c>
      <c r="L84" s="90">
        <v>1</v>
      </c>
      <c r="M84" s="90">
        <v>1.2E-2</v>
      </c>
      <c r="N84" s="91">
        <v>35.4</v>
      </c>
      <c r="O84" s="91">
        <v>0.42</v>
      </c>
    </row>
    <row r="85" spans="2:15" x14ac:dyDescent="0.25">
      <c r="O85" s="92">
        <v>2.02</v>
      </c>
    </row>
    <row r="86" spans="2:15" x14ac:dyDescent="0.25">
      <c r="D86" s="201" t="s">
        <v>219</v>
      </c>
      <c r="E86" s="201"/>
      <c r="F86" s="201"/>
      <c r="G86" s="201"/>
      <c r="H86" s="201"/>
      <c r="I86" s="201"/>
      <c r="J86" s="201"/>
    </row>
    <row r="87" spans="2:15" x14ac:dyDescent="0.25">
      <c r="B87" s="202" t="s">
        <v>456</v>
      </c>
      <c r="C87" s="202"/>
      <c r="D87" s="203" t="s">
        <v>455</v>
      </c>
      <c r="E87" s="203"/>
      <c r="F87" s="203"/>
      <c r="G87" s="203"/>
      <c r="H87" s="203"/>
      <c r="I87" s="203"/>
      <c r="J87" s="203"/>
      <c r="K87" s="89" t="s">
        <v>208</v>
      </c>
      <c r="M87" s="90">
        <v>1E-3</v>
      </c>
      <c r="N87" s="91">
        <v>97.89</v>
      </c>
      <c r="O87" s="91">
        <v>0.1</v>
      </c>
    </row>
    <row r="88" spans="2:15" x14ac:dyDescent="0.25">
      <c r="B88" s="202" t="s">
        <v>454</v>
      </c>
      <c r="C88" s="202"/>
      <c r="D88" s="203" t="s">
        <v>453</v>
      </c>
      <c r="E88" s="203"/>
      <c r="F88" s="203"/>
      <c r="G88" s="203"/>
      <c r="H88" s="203"/>
      <c r="I88" s="203"/>
      <c r="J88" s="203"/>
      <c r="K88" s="89" t="s">
        <v>433</v>
      </c>
      <c r="M88" s="90">
        <v>1E-4</v>
      </c>
      <c r="N88" s="91">
        <v>1927.8</v>
      </c>
      <c r="O88" s="91">
        <v>0.19</v>
      </c>
    </row>
    <row r="89" spans="2:15" x14ac:dyDescent="0.25">
      <c r="B89" s="202" t="s">
        <v>452</v>
      </c>
      <c r="C89" s="202"/>
      <c r="D89" s="203" t="s">
        <v>451</v>
      </c>
      <c r="E89" s="203"/>
      <c r="F89" s="203"/>
      <c r="G89" s="203"/>
      <c r="H89" s="203"/>
      <c r="I89" s="203"/>
      <c r="J89" s="203"/>
      <c r="K89" s="89" t="s">
        <v>208</v>
      </c>
      <c r="M89" s="90">
        <v>4.0000000000000002E-4</v>
      </c>
      <c r="N89" s="91">
        <v>1318.8</v>
      </c>
      <c r="O89" s="91">
        <v>0.53</v>
      </c>
    </row>
    <row r="90" spans="2:15" x14ac:dyDescent="0.25">
      <c r="B90" s="202" t="s">
        <v>450</v>
      </c>
      <c r="C90" s="202"/>
      <c r="D90" s="203" t="s">
        <v>449</v>
      </c>
      <c r="E90" s="203"/>
      <c r="F90" s="203"/>
      <c r="G90" s="203"/>
      <c r="H90" s="203"/>
      <c r="I90" s="203"/>
      <c r="J90" s="203"/>
      <c r="K90" s="89" t="s">
        <v>327</v>
      </c>
      <c r="M90" s="90">
        <v>2.0000000000000001E-4</v>
      </c>
      <c r="N90" s="91">
        <v>2356.2000000000003</v>
      </c>
      <c r="O90" s="91">
        <v>0.47000000000000003</v>
      </c>
    </row>
    <row r="91" spans="2:15" x14ac:dyDescent="0.25">
      <c r="B91" s="202" t="s">
        <v>448</v>
      </c>
      <c r="C91" s="202"/>
      <c r="D91" s="203" t="s">
        <v>447</v>
      </c>
      <c r="E91" s="203"/>
      <c r="F91" s="203"/>
      <c r="G91" s="203"/>
      <c r="H91" s="203"/>
      <c r="I91" s="203"/>
      <c r="J91" s="203"/>
      <c r="K91" s="89" t="s">
        <v>440</v>
      </c>
      <c r="M91" s="90">
        <v>0.33600000000000002</v>
      </c>
      <c r="N91" s="91">
        <v>4.05</v>
      </c>
      <c r="O91" s="91">
        <v>1.36</v>
      </c>
    </row>
    <row r="92" spans="2:15" x14ac:dyDescent="0.25">
      <c r="B92" s="202" t="s">
        <v>446</v>
      </c>
      <c r="C92" s="202"/>
      <c r="D92" s="203" t="s">
        <v>445</v>
      </c>
      <c r="E92" s="203"/>
      <c r="F92" s="203"/>
      <c r="G92" s="203"/>
      <c r="H92" s="203"/>
      <c r="I92" s="203"/>
      <c r="J92" s="203"/>
      <c r="K92" s="89" t="s">
        <v>440</v>
      </c>
      <c r="M92" s="90">
        <v>0.15890000000000001</v>
      </c>
      <c r="N92" s="91">
        <v>14.16</v>
      </c>
      <c r="O92" s="91">
        <v>2.25</v>
      </c>
    </row>
    <row r="93" spans="2:15" x14ac:dyDescent="0.25">
      <c r="B93" s="202" t="s">
        <v>444</v>
      </c>
      <c r="C93" s="202"/>
      <c r="D93" s="203" t="s">
        <v>443</v>
      </c>
      <c r="E93" s="203"/>
      <c r="F93" s="203"/>
      <c r="G93" s="203"/>
      <c r="H93" s="203"/>
      <c r="I93" s="203"/>
      <c r="J93" s="203"/>
      <c r="K93" s="89" t="s">
        <v>433</v>
      </c>
      <c r="M93" s="90">
        <v>5.2000000000000006E-3</v>
      </c>
      <c r="N93" s="91">
        <v>8.4700000000000006</v>
      </c>
      <c r="O93" s="91">
        <v>0.04</v>
      </c>
    </row>
    <row r="94" spans="2:15" x14ac:dyDescent="0.25">
      <c r="B94" s="202" t="s">
        <v>442</v>
      </c>
      <c r="C94" s="202"/>
      <c r="D94" s="203" t="s">
        <v>441</v>
      </c>
      <c r="E94" s="203"/>
      <c r="F94" s="203"/>
      <c r="G94" s="203"/>
      <c r="H94" s="203"/>
      <c r="I94" s="203"/>
      <c r="J94" s="203"/>
      <c r="K94" s="89" t="s">
        <v>440</v>
      </c>
      <c r="M94" s="90">
        <v>7.1999999999999998E-3</v>
      </c>
      <c r="N94" s="91">
        <v>12.75</v>
      </c>
      <c r="O94" s="91">
        <v>0.09</v>
      </c>
    </row>
    <row r="95" spans="2:15" x14ac:dyDescent="0.25">
      <c r="B95" s="202" t="s">
        <v>439</v>
      </c>
      <c r="C95" s="202"/>
      <c r="D95" s="203" t="s">
        <v>438</v>
      </c>
      <c r="E95" s="203"/>
      <c r="F95" s="203"/>
      <c r="G95" s="203"/>
      <c r="H95" s="203"/>
      <c r="I95" s="203"/>
      <c r="J95" s="203"/>
      <c r="K95" s="89" t="s">
        <v>327</v>
      </c>
      <c r="M95" s="90">
        <v>0.25950000000000001</v>
      </c>
      <c r="N95" s="91">
        <v>1.05</v>
      </c>
      <c r="O95" s="91">
        <v>0.27</v>
      </c>
    </row>
    <row r="96" spans="2:15" x14ac:dyDescent="0.25">
      <c r="B96" s="202" t="s">
        <v>437</v>
      </c>
      <c r="C96" s="202"/>
      <c r="D96" s="203" t="s">
        <v>436</v>
      </c>
      <c r="E96" s="203"/>
      <c r="F96" s="203"/>
      <c r="G96" s="203"/>
      <c r="H96" s="203"/>
      <c r="I96" s="203"/>
      <c r="J96" s="203"/>
      <c r="K96" s="89" t="s">
        <v>433</v>
      </c>
      <c r="M96" s="90">
        <v>5.8300000000000005E-2</v>
      </c>
      <c r="N96" s="91">
        <v>12.44</v>
      </c>
      <c r="O96" s="91">
        <v>0.73</v>
      </c>
    </row>
    <row r="97" spans="2:15" x14ac:dyDescent="0.25">
      <c r="B97" s="202" t="s">
        <v>435</v>
      </c>
      <c r="C97" s="202"/>
      <c r="D97" s="203" t="s">
        <v>434</v>
      </c>
      <c r="E97" s="203"/>
      <c r="F97" s="203"/>
      <c r="G97" s="203"/>
      <c r="H97" s="203"/>
      <c r="I97" s="203"/>
      <c r="J97" s="203"/>
      <c r="K97" s="89" t="s">
        <v>433</v>
      </c>
      <c r="M97" s="90">
        <v>5.8300000000000005E-2</v>
      </c>
      <c r="N97" s="91">
        <v>13.32</v>
      </c>
      <c r="O97" s="91">
        <v>0.78</v>
      </c>
    </row>
    <row r="98" spans="2:15" x14ac:dyDescent="0.25">
      <c r="B98" s="202" t="s">
        <v>432</v>
      </c>
      <c r="C98" s="202"/>
      <c r="D98" s="203" t="s">
        <v>431</v>
      </c>
      <c r="E98" s="203"/>
      <c r="F98" s="203"/>
      <c r="G98" s="203"/>
      <c r="H98" s="203"/>
      <c r="I98" s="203"/>
      <c r="J98" s="203"/>
      <c r="K98" s="89" t="s">
        <v>208</v>
      </c>
      <c r="M98" s="90">
        <v>3.1099999999999999E-2</v>
      </c>
      <c r="N98" s="91">
        <v>0.86</v>
      </c>
      <c r="O98" s="91">
        <v>0.03</v>
      </c>
    </row>
    <row r="99" spans="2:15" x14ac:dyDescent="0.25">
      <c r="B99" s="202" t="s">
        <v>430</v>
      </c>
      <c r="C99" s="202"/>
      <c r="D99" s="203" t="s">
        <v>429</v>
      </c>
      <c r="E99" s="203"/>
      <c r="F99" s="203"/>
      <c r="G99" s="203"/>
      <c r="H99" s="203"/>
      <c r="I99" s="203"/>
      <c r="J99" s="203"/>
      <c r="K99" s="89" t="s">
        <v>424</v>
      </c>
      <c r="M99" s="90">
        <v>1</v>
      </c>
      <c r="N99" s="91">
        <v>0.48</v>
      </c>
      <c r="O99" s="91">
        <v>0.48</v>
      </c>
    </row>
    <row r="100" spans="2:15" x14ac:dyDescent="0.25">
      <c r="B100" s="202" t="s">
        <v>428</v>
      </c>
      <c r="C100" s="202"/>
      <c r="D100" s="203" t="s">
        <v>427</v>
      </c>
      <c r="E100" s="203"/>
      <c r="F100" s="203"/>
      <c r="G100" s="203"/>
      <c r="H100" s="203"/>
      <c r="I100" s="203"/>
      <c r="J100" s="203"/>
      <c r="K100" s="89" t="s">
        <v>424</v>
      </c>
      <c r="M100" s="90">
        <v>1</v>
      </c>
      <c r="N100" s="91">
        <v>0.75</v>
      </c>
      <c r="O100" s="91">
        <v>0.75</v>
      </c>
    </row>
    <row r="101" spans="2:15" x14ac:dyDescent="0.25">
      <c r="B101" s="202" t="s">
        <v>426</v>
      </c>
      <c r="C101" s="202"/>
      <c r="D101" s="203" t="s">
        <v>425</v>
      </c>
      <c r="E101" s="203"/>
      <c r="F101" s="203"/>
      <c r="G101" s="203"/>
      <c r="H101" s="203"/>
      <c r="I101" s="203"/>
      <c r="J101" s="203"/>
      <c r="K101" s="89" t="s">
        <v>424</v>
      </c>
      <c r="M101" s="90">
        <v>1</v>
      </c>
      <c r="N101" s="91">
        <v>0.09</v>
      </c>
      <c r="O101" s="91">
        <v>0.09</v>
      </c>
    </row>
    <row r="102" spans="2:15" x14ac:dyDescent="0.25">
      <c r="B102" s="202" t="s">
        <v>423</v>
      </c>
      <c r="C102" s="202"/>
      <c r="D102" s="203" t="s">
        <v>422</v>
      </c>
      <c r="E102" s="203"/>
      <c r="F102" s="203"/>
      <c r="G102" s="203"/>
      <c r="H102" s="203"/>
      <c r="I102" s="203"/>
      <c r="J102" s="203"/>
      <c r="K102" s="89" t="s">
        <v>198</v>
      </c>
      <c r="M102" s="90">
        <v>15</v>
      </c>
      <c r="N102" s="91">
        <v>2.02</v>
      </c>
      <c r="O102" s="91">
        <v>0.3</v>
      </c>
    </row>
    <row r="103" spans="2:15" x14ac:dyDescent="0.25">
      <c r="O103" s="92">
        <v>8.4600000000000009</v>
      </c>
    </row>
    <row r="104" spans="2:15" x14ac:dyDescent="0.25">
      <c r="D104" s="201" t="s">
        <v>204</v>
      </c>
      <c r="E104" s="201"/>
      <c r="F104" s="201"/>
      <c r="G104" s="201"/>
      <c r="H104" s="201"/>
      <c r="I104" s="201"/>
      <c r="J104" s="201"/>
    </row>
    <row r="105" spans="2:15" x14ac:dyDescent="0.25">
      <c r="B105" s="202" t="s">
        <v>421</v>
      </c>
      <c r="C105" s="202"/>
      <c r="D105" s="203" t="s">
        <v>415</v>
      </c>
      <c r="E105" s="203"/>
      <c r="F105" s="203"/>
      <c r="G105" s="203"/>
      <c r="H105" s="203"/>
      <c r="I105" s="203"/>
      <c r="J105" s="203"/>
      <c r="K105" s="89" t="s">
        <v>201</v>
      </c>
      <c r="L105" s="90">
        <v>2</v>
      </c>
      <c r="M105" s="90">
        <v>2.4E-2</v>
      </c>
      <c r="N105" s="91">
        <v>481.15000000000003</v>
      </c>
      <c r="O105" s="91">
        <v>11.55</v>
      </c>
    </row>
    <row r="106" spans="2:15" x14ac:dyDescent="0.25">
      <c r="B106" s="202" t="s">
        <v>272</v>
      </c>
      <c r="C106" s="202"/>
      <c r="D106" s="203" t="s">
        <v>271</v>
      </c>
      <c r="E106" s="203"/>
      <c r="F106" s="203"/>
      <c r="G106" s="203"/>
      <c r="H106" s="203"/>
      <c r="I106" s="203"/>
      <c r="J106" s="203"/>
      <c r="K106" s="89" t="s">
        <v>201</v>
      </c>
      <c r="L106" s="90">
        <v>2</v>
      </c>
      <c r="M106" s="90">
        <v>2.4E-2</v>
      </c>
      <c r="N106" s="91">
        <v>24.52</v>
      </c>
      <c r="O106" s="91">
        <v>0.59</v>
      </c>
    </row>
    <row r="107" spans="2:15" x14ac:dyDescent="0.25">
      <c r="B107" s="202" t="s">
        <v>200</v>
      </c>
      <c r="C107" s="202"/>
      <c r="D107" s="203" t="s">
        <v>199</v>
      </c>
      <c r="E107" s="203"/>
      <c r="F107" s="203"/>
      <c r="G107" s="203"/>
      <c r="H107" s="203"/>
      <c r="I107" s="203"/>
      <c r="J107" s="203"/>
      <c r="K107" s="89" t="s">
        <v>198</v>
      </c>
      <c r="M107" s="90">
        <v>5</v>
      </c>
      <c r="N107" s="91">
        <v>2.02</v>
      </c>
      <c r="O107" s="91">
        <v>0.1</v>
      </c>
    </row>
    <row r="108" spans="2:15" x14ac:dyDescent="0.25">
      <c r="O108" s="92">
        <v>12.24</v>
      </c>
    </row>
    <row r="109" spans="2:15" x14ac:dyDescent="0.25">
      <c r="D109" s="201" t="s">
        <v>259</v>
      </c>
      <c r="E109" s="201"/>
      <c r="F109" s="201"/>
      <c r="G109" s="201"/>
      <c r="H109" s="201"/>
      <c r="I109" s="201"/>
      <c r="J109" s="201"/>
    </row>
    <row r="110" spans="2:15" x14ac:dyDescent="0.25">
      <c r="B110" s="202" t="s">
        <v>420</v>
      </c>
      <c r="C110" s="202"/>
      <c r="D110" s="203" t="s">
        <v>419</v>
      </c>
      <c r="E110" s="203"/>
      <c r="F110" s="203"/>
      <c r="G110" s="203"/>
      <c r="H110" s="203"/>
      <c r="I110" s="203"/>
      <c r="J110" s="203"/>
      <c r="K110" s="89" t="s">
        <v>22</v>
      </c>
      <c r="M110" s="90">
        <v>1.4999999999999999E-2</v>
      </c>
      <c r="N110" s="91">
        <v>63.61</v>
      </c>
      <c r="O110" s="91">
        <v>0.95000000000000007</v>
      </c>
    </row>
    <row r="111" spans="2:15" x14ac:dyDescent="0.25">
      <c r="O111" s="92">
        <v>0.95000000000000007</v>
      </c>
    </row>
    <row r="113" spans="2:15" x14ac:dyDescent="0.25">
      <c r="B113" s="204" t="s">
        <v>239</v>
      </c>
      <c r="C113" s="204"/>
      <c r="G113" s="205" t="s">
        <v>289</v>
      </c>
      <c r="H113" s="205"/>
      <c r="I113" s="205"/>
      <c r="J113" s="205"/>
      <c r="K113" s="205"/>
      <c r="L113" s="205"/>
      <c r="M113" s="205"/>
      <c r="N113" s="205"/>
      <c r="O113" s="205"/>
    </row>
    <row r="114" spans="2:15" x14ac:dyDescent="0.25">
      <c r="B114" s="202" t="s">
        <v>237</v>
      </c>
      <c r="C114" s="202"/>
      <c r="D114" s="200" t="s">
        <v>276</v>
      </c>
      <c r="E114" s="200"/>
      <c r="F114" s="85" t="s">
        <v>235</v>
      </c>
      <c r="G114" s="93">
        <v>240</v>
      </c>
      <c r="H114" s="85" t="s">
        <v>234</v>
      </c>
      <c r="I114" s="207">
        <v>240</v>
      </c>
      <c r="J114" s="207"/>
      <c r="K114" s="206" t="s">
        <v>275</v>
      </c>
      <c r="L114" s="206"/>
      <c r="M114" s="206"/>
      <c r="N114" s="206"/>
      <c r="O114" s="86">
        <v>3.16</v>
      </c>
    </row>
    <row r="116" spans="2:15" x14ac:dyDescent="0.25">
      <c r="B116" s="200" t="s">
        <v>232</v>
      </c>
      <c r="C116" s="200"/>
      <c r="D116" s="200" t="s">
        <v>231</v>
      </c>
      <c r="E116" s="200"/>
      <c r="F116" s="200"/>
      <c r="G116" s="200"/>
      <c r="H116" s="200"/>
      <c r="I116" s="200"/>
      <c r="J116" s="200"/>
      <c r="K116" s="87" t="s">
        <v>230</v>
      </c>
      <c r="L116" s="88" t="s">
        <v>229</v>
      </c>
      <c r="M116" s="88" t="s">
        <v>228</v>
      </c>
      <c r="N116" s="88" t="s">
        <v>227</v>
      </c>
      <c r="O116" s="88" t="s">
        <v>226</v>
      </c>
    </row>
    <row r="117" spans="2:15" x14ac:dyDescent="0.25">
      <c r="D117" s="201" t="s">
        <v>204</v>
      </c>
      <c r="E117" s="201"/>
      <c r="F117" s="201"/>
      <c r="G117" s="201"/>
      <c r="H117" s="201"/>
      <c r="I117" s="201"/>
      <c r="J117" s="201"/>
    </row>
    <row r="118" spans="2:15" x14ac:dyDescent="0.25">
      <c r="B118" s="202" t="s">
        <v>263</v>
      </c>
      <c r="C118" s="202"/>
      <c r="D118" s="203" t="s">
        <v>262</v>
      </c>
      <c r="E118" s="203"/>
      <c r="F118" s="203"/>
      <c r="G118" s="203"/>
      <c r="H118" s="203"/>
      <c r="I118" s="203"/>
      <c r="J118" s="203"/>
      <c r="K118" s="89" t="s">
        <v>201</v>
      </c>
      <c r="L118" s="90">
        <v>0.25</v>
      </c>
      <c r="M118" s="90">
        <v>8.3000000000000001E-3</v>
      </c>
      <c r="N118" s="91">
        <v>380.97</v>
      </c>
      <c r="O118" s="91">
        <v>3.16</v>
      </c>
    </row>
    <row r="119" spans="2:15" x14ac:dyDescent="0.25">
      <c r="O119" s="92">
        <v>3.16</v>
      </c>
    </row>
    <row r="121" spans="2:15" x14ac:dyDescent="0.25">
      <c r="B121" s="204" t="s">
        <v>239</v>
      </c>
      <c r="C121" s="204"/>
      <c r="G121" s="205" t="s">
        <v>293</v>
      </c>
      <c r="H121" s="205"/>
      <c r="I121" s="205"/>
      <c r="J121" s="205"/>
      <c r="K121" s="205"/>
      <c r="L121" s="205"/>
      <c r="M121" s="205"/>
      <c r="N121" s="205"/>
      <c r="O121" s="205"/>
    </row>
    <row r="122" spans="2:15" x14ac:dyDescent="0.25">
      <c r="B122" s="202" t="s">
        <v>237</v>
      </c>
      <c r="C122" s="202"/>
      <c r="D122" s="200" t="s">
        <v>276</v>
      </c>
      <c r="E122" s="200"/>
      <c r="F122" s="85" t="s">
        <v>235</v>
      </c>
      <c r="G122" s="93">
        <v>480</v>
      </c>
      <c r="H122" s="85" t="s">
        <v>234</v>
      </c>
      <c r="I122" s="207">
        <v>480</v>
      </c>
      <c r="J122" s="207"/>
      <c r="K122" s="206" t="s">
        <v>275</v>
      </c>
      <c r="L122" s="206"/>
      <c r="M122" s="206"/>
      <c r="N122" s="206"/>
      <c r="O122" s="86">
        <v>6.43</v>
      </c>
    </row>
    <row r="124" spans="2:15" x14ac:dyDescent="0.25">
      <c r="B124" s="200" t="s">
        <v>232</v>
      </c>
      <c r="C124" s="200"/>
      <c r="D124" s="200" t="s">
        <v>231</v>
      </c>
      <c r="E124" s="200"/>
      <c r="F124" s="200"/>
      <c r="G124" s="200"/>
      <c r="H124" s="200"/>
      <c r="I124" s="200"/>
      <c r="J124" s="200"/>
      <c r="K124" s="87" t="s">
        <v>230</v>
      </c>
      <c r="L124" s="88" t="s">
        <v>229</v>
      </c>
      <c r="M124" s="88" t="s">
        <v>228</v>
      </c>
      <c r="N124" s="88" t="s">
        <v>227</v>
      </c>
      <c r="O124" s="88" t="s">
        <v>226</v>
      </c>
    </row>
    <row r="125" spans="2:15" x14ac:dyDescent="0.25">
      <c r="D125" s="201" t="s">
        <v>225</v>
      </c>
      <c r="E125" s="201"/>
      <c r="F125" s="201"/>
      <c r="G125" s="201"/>
      <c r="H125" s="201"/>
      <c r="I125" s="201"/>
      <c r="J125" s="201"/>
    </row>
    <row r="126" spans="2:15" x14ac:dyDescent="0.25">
      <c r="B126" s="202" t="s">
        <v>267</v>
      </c>
      <c r="C126" s="202"/>
      <c r="D126" s="203" t="s">
        <v>266</v>
      </c>
      <c r="E126" s="203"/>
      <c r="F126" s="203"/>
      <c r="G126" s="203"/>
      <c r="H126" s="203"/>
      <c r="I126" s="203"/>
      <c r="J126" s="203"/>
      <c r="K126" s="89" t="s">
        <v>220</v>
      </c>
      <c r="L126" s="90">
        <v>0.2</v>
      </c>
      <c r="M126" s="90">
        <v>3.3000000000000004E-3</v>
      </c>
      <c r="N126" s="91">
        <v>33.75</v>
      </c>
      <c r="O126" s="91">
        <v>0.11</v>
      </c>
    </row>
    <row r="127" spans="2:15" x14ac:dyDescent="0.25">
      <c r="B127" s="202" t="s">
        <v>224</v>
      </c>
      <c r="C127" s="202"/>
      <c r="D127" s="203" t="s">
        <v>223</v>
      </c>
      <c r="E127" s="203"/>
      <c r="F127" s="203"/>
      <c r="G127" s="203"/>
      <c r="H127" s="203"/>
      <c r="I127" s="203"/>
      <c r="J127" s="203"/>
      <c r="K127" s="89" t="s">
        <v>220</v>
      </c>
      <c r="L127" s="90">
        <v>1</v>
      </c>
      <c r="M127" s="90">
        <v>1.67E-2</v>
      </c>
      <c r="N127" s="91">
        <v>18.59</v>
      </c>
      <c r="O127" s="91">
        <v>0.31</v>
      </c>
    </row>
    <row r="128" spans="2:15" x14ac:dyDescent="0.25">
      <c r="O128" s="92">
        <v>0.42</v>
      </c>
    </row>
    <row r="129" spans="2:15" x14ac:dyDescent="0.25">
      <c r="D129" s="201" t="s">
        <v>204</v>
      </c>
      <c r="E129" s="201"/>
      <c r="F129" s="201"/>
      <c r="G129" s="201"/>
      <c r="H129" s="201"/>
      <c r="I129" s="201"/>
      <c r="J129" s="201"/>
    </row>
    <row r="130" spans="2:15" x14ac:dyDescent="0.25">
      <c r="B130" s="202" t="s">
        <v>261</v>
      </c>
      <c r="C130" s="202"/>
      <c r="D130" s="203" t="s">
        <v>260</v>
      </c>
      <c r="E130" s="203"/>
      <c r="F130" s="203"/>
      <c r="G130" s="203"/>
      <c r="H130" s="203"/>
      <c r="I130" s="203"/>
      <c r="J130" s="203"/>
      <c r="K130" s="89" t="s">
        <v>201</v>
      </c>
      <c r="L130" s="90">
        <v>1</v>
      </c>
      <c r="M130" s="90">
        <v>1.67E-2</v>
      </c>
      <c r="N130" s="91">
        <v>359.8</v>
      </c>
      <c r="O130" s="91">
        <v>6.01</v>
      </c>
    </row>
    <row r="131" spans="2:15" x14ac:dyDescent="0.25">
      <c r="O131" s="92">
        <v>6.01</v>
      </c>
    </row>
    <row r="133" spans="2:15" x14ac:dyDescent="0.25">
      <c r="B133" s="204" t="s">
        <v>239</v>
      </c>
      <c r="C133" s="204"/>
      <c r="G133" s="205" t="s">
        <v>415</v>
      </c>
      <c r="H133" s="205"/>
      <c r="I133" s="205"/>
      <c r="J133" s="205"/>
      <c r="K133" s="205"/>
      <c r="L133" s="205"/>
      <c r="M133" s="205"/>
      <c r="N133" s="205"/>
      <c r="O133" s="205"/>
    </row>
    <row r="134" spans="2:15" x14ac:dyDescent="0.25">
      <c r="B134" s="202" t="s">
        <v>237</v>
      </c>
      <c r="C134" s="202"/>
      <c r="D134" s="200" t="s">
        <v>385</v>
      </c>
      <c r="E134" s="200"/>
      <c r="F134" s="85" t="s">
        <v>235</v>
      </c>
      <c r="G134" s="93">
        <v>8</v>
      </c>
      <c r="H134" s="85" t="s">
        <v>234</v>
      </c>
      <c r="I134" s="207">
        <v>8</v>
      </c>
      <c r="J134" s="207"/>
      <c r="K134" s="206" t="s">
        <v>384</v>
      </c>
      <c r="L134" s="206"/>
      <c r="M134" s="206"/>
      <c r="N134" s="206"/>
      <c r="O134" s="86">
        <v>481.15000000000003</v>
      </c>
    </row>
    <row r="136" spans="2:15" x14ac:dyDescent="0.25">
      <c r="B136" s="200" t="s">
        <v>232</v>
      </c>
      <c r="C136" s="200"/>
      <c r="D136" s="200" t="s">
        <v>231</v>
      </c>
      <c r="E136" s="200"/>
      <c r="F136" s="200"/>
      <c r="G136" s="200"/>
      <c r="H136" s="200"/>
      <c r="I136" s="200"/>
      <c r="J136" s="200"/>
      <c r="K136" s="87" t="s">
        <v>230</v>
      </c>
      <c r="L136" s="88" t="s">
        <v>229</v>
      </c>
      <c r="M136" s="88" t="s">
        <v>228</v>
      </c>
      <c r="N136" s="88" t="s">
        <v>227</v>
      </c>
      <c r="O136" s="88" t="s">
        <v>226</v>
      </c>
    </row>
    <row r="137" spans="2:15" x14ac:dyDescent="0.25">
      <c r="D137" s="201" t="s">
        <v>225</v>
      </c>
      <c r="E137" s="201"/>
      <c r="F137" s="201"/>
      <c r="G137" s="201"/>
      <c r="H137" s="201"/>
      <c r="I137" s="201"/>
      <c r="J137" s="201"/>
    </row>
    <row r="138" spans="2:15" x14ac:dyDescent="0.25">
      <c r="B138" s="202" t="s">
        <v>418</v>
      </c>
      <c r="C138" s="202"/>
      <c r="D138" s="203" t="s">
        <v>417</v>
      </c>
      <c r="E138" s="203"/>
      <c r="F138" s="203"/>
      <c r="G138" s="203"/>
      <c r="H138" s="203"/>
      <c r="I138" s="203"/>
      <c r="J138" s="203"/>
      <c r="K138" s="89" t="s">
        <v>220</v>
      </c>
      <c r="L138" s="90">
        <v>1</v>
      </c>
      <c r="M138" s="90">
        <v>1</v>
      </c>
      <c r="N138" s="91">
        <v>33.24</v>
      </c>
      <c r="O138" s="91">
        <v>33.24</v>
      </c>
    </row>
    <row r="139" spans="2:15" x14ac:dyDescent="0.25">
      <c r="O139" s="92">
        <v>33.24</v>
      </c>
    </row>
    <row r="140" spans="2:15" x14ac:dyDescent="0.25">
      <c r="D140" s="201" t="s">
        <v>219</v>
      </c>
      <c r="E140" s="201"/>
      <c r="F140" s="201"/>
      <c r="G140" s="201"/>
      <c r="H140" s="201"/>
      <c r="I140" s="201"/>
      <c r="J140" s="201"/>
    </row>
    <row r="141" spans="2:15" x14ac:dyDescent="0.25">
      <c r="B141" s="202" t="s">
        <v>383</v>
      </c>
      <c r="C141" s="202"/>
      <c r="D141" s="203" t="s">
        <v>382</v>
      </c>
      <c r="E141" s="203"/>
      <c r="F141" s="203"/>
      <c r="G141" s="203"/>
      <c r="H141" s="203"/>
      <c r="I141" s="203"/>
      <c r="J141" s="203"/>
      <c r="K141" s="89" t="s">
        <v>205</v>
      </c>
      <c r="M141" s="90">
        <v>6.25</v>
      </c>
      <c r="N141" s="91">
        <v>17.59</v>
      </c>
      <c r="O141" s="91">
        <v>109.94</v>
      </c>
    </row>
    <row r="142" spans="2:15" x14ac:dyDescent="0.25">
      <c r="O142" s="92">
        <v>109.94</v>
      </c>
    </row>
    <row r="143" spans="2:15" x14ac:dyDescent="0.25">
      <c r="D143" s="201" t="s">
        <v>204</v>
      </c>
      <c r="E143" s="201"/>
      <c r="F143" s="201"/>
      <c r="G143" s="201"/>
      <c r="H143" s="201"/>
      <c r="I143" s="201"/>
      <c r="J143" s="201"/>
    </row>
    <row r="144" spans="2:15" x14ac:dyDescent="0.25">
      <c r="B144" s="202" t="s">
        <v>416</v>
      </c>
      <c r="C144" s="202"/>
      <c r="D144" s="203" t="s">
        <v>415</v>
      </c>
      <c r="E144" s="203"/>
      <c r="F144" s="203"/>
      <c r="G144" s="203"/>
      <c r="H144" s="203"/>
      <c r="I144" s="203"/>
      <c r="J144" s="203"/>
      <c r="K144" s="89" t="s">
        <v>201</v>
      </c>
      <c r="L144" s="90">
        <v>1</v>
      </c>
      <c r="M144" s="90">
        <v>1</v>
      </c>
      <c r="N144" s="91">
        <v>337.97</v>
      </c>
      <c r="O144" s="91">
        <v>337.97</v>
      </c>
    </row>
    <row r="145" spans="2:15" x14ac:dyDescent="0.25">
      <c r="O145" s="92">
        <v>337.97</v>
      </c>
    </row>
    <row r="147" spans="2:15" x14ac:dyDescent="0.25">
      <c r="B147" s="204" t="s">
        <v>239</v>
      </c>
      <c r="C147" s="204"/>
      <c r="G147" s="205" t="s">
        <v>271</v>
      </c>
      <c r="H147" s="205"/>
      <c r="I147" s="205"/>
      <c r="J147" s="205"/>
      <c r="K147" s="205"/>
      <c r="L147" s="205"/>
      <c r="M147" s="205"/>
      <c r="N147" s="205"/>
      <c r="O147" s="205"/>
    </row>
    <row r="148" spans="2:15" x14ac:dyDescent="0.25">
      <c r="B148" s="202" t="s">
        <v>237</v>
      </c>
      <c r="C148" s="202"/>
      <c r="D148" s="200" t="s">
        <v>385</v>
      </c>
      <c r="E148" s="200"/>
      <c r="F148" s="85" t="s">
        <v>235</v>
      </c>
      <c r="G148" s="93">
        <v>8</v>
      </c>
      <c r="H148" s="85" t="s">
        <v>234</v>
      </c>
      <c r="I148" s="207">
        <v>8</v>
      </c>
      <c r="J148" s="207"/>
      <c r="K148" s="206" t="s">
        <v>384</v>
      </c>
      <c r="L148" s="206"/>
      <c r="M148" s="206"/>
      <c r="N148" s="206"/>
      <c r="O148" s="86">
        <v>24.52</v>
      </c>
    </row>
    <row r="150" spans="2:15" x14ac:dyDescent="0.25">
      <c r="B150" s="200" t="s">
        <v>232</v>
      </c>
      <c r="C150" s="200"/>
      <c r="D150" s="200" t="s">
        <v>231</v>
      </c>
      <c r="E150" s="200"/>
      <c r="F150" s="200"/>
      <c r="G150" s="200"/>
      <c r="H150" s="200"/>
      <c r="I150" s="200"/>
      <c r="J150" s="200"/>
      <c r="K150" s="87" t="s">
        <v>230</v>
      </c>
      <c r="L150" s="88" t="s">
        <v>229</v>
      </c>
      <c r="M150" s="88" t="s">
        <v>228</v>
      </c>
      <c r="N150" s="88" t="s">
        <v>227</v>
      </c>
      <c r="O150" s="88" t="s">
        <v>226</v>
      </c>
    </row>
    <row r="151" spans="2:15" x14ac:dyDescent="0.25">
      <c r="D151" s="201" t="s">
        <v>219</v>
      </c>
      <c r="E151" s="201"/>
      <c r="F151" s="201"/>
      <c r="G151" s="201"/>
      <c r="H151" s="201"/>
      <c r="I151" s="201"/>
      <c r="J151" s="201"/>
    </row>
    <row r="152" spans="2:15" x14ac:dyDescent="0.25">
      <c r="B152" s="202" t="s">
        <v>383</v>
      </c>
      <c r="C152" s="202"/>
      <c r="D152" s="203" t="s">
        <v>382</v>
      </c>
      <c r="E152" s="203"/>
      <c r="F152" s="203"/>
      <c r="G152" s="203"/>
      <c r="H152" s="203"/>
      <c r="I152" s="203"/>
      <c r="J152" s="203"/>
      <c r="K152" s="89" t="s">
        <v>205</v>
      </c>
      <c r="M152" s="90">
        <v>0.8</v>
      </c>
      <c r="N152" s="91">
        <v>17.59</v>
      </c>
      <c r="O152" s="91">
        <v>14.07</v>
      </c>
    </row>
    <row r="153" spans="2:15" x14ac:dyDescent="0.25">
      <c r="O153" s="92">
        <v>14.07</v>
      </c>
    </row>
    <row r="154" spans="2:15" x14ac:dyDescent="0.25">
      <c r="D154" s="201" t="s">
        <v>204</v>
      </c>
      <c r="E154" s="201"/>
      <c r="F154" s="201"/>
      <c r="G154" s="201"/>
      <c r="H154" s="201"/>
      <c r="I154" s="201"/>
      <c r="J154" s="201"/>
    </row>
    <row r="155" spans="2:15" x14ac:dyDescent="0.25">
      <c r="B155" s="202" t="s">
        <v>414</v>
      </c>
      <c r="C155" s="202"/>
      <c r="D155" s="203" t="s">
        <v>413</v>
      </c>
      <c r="E155" s="203"/>
      <c r="F155" s="203"/>
      <c r="G155" s="203"/>
      <c r="H155" s="203"/>
      <c r="I155" s="203"/>
      <c r="J155" s="203"/>
      <c r="K155" s="89" t="s">
        <v>201</v>
      </c>
      <c r="L155" s="90">
        <v>1</v>
      </c>
      <c r="M155" s="90">
        <v>1</v>
      </c>
      <c r="N155" s="91">
        <v>10.450000000000001</v>
      </c>
      <c r="O155" s="91">
        <v>10.450000000000001</v>
      </c>
    </row>
    <row r="156" spans="2:15" x14ac:dyDescent="0.25">
      <c r="O156" s="92">
        <v>10.450000000000001</v>
      </c>
    </row>
    <row r="158" spans="2:15" x14ac:dyDescent="0.25">
      <c r="B158" s="204" t="s">
        <v>239</v>
      </c>
      <c r="C158" s="204"/>
      <c r="G158" s="205" t="s">
        <v>308</v>
      </c>
      <c r="H158" s="205"/>
      <c r="I158" s="205"/>
      <c r="J158" s="205"/>
      <c r="K158" s="205"/>
      <c r="L158" s="205"/>
      <c r="M158" s="205"/>
      <c r="N158" s="205"/>
      <c r="O158" s="205"/>
    </row>
    <row r="159" spans="2:15" x14ac:dyDescent="0.25">
      <c r="B159" s="202" t="s">
        <v>237</v>
      </c>
      <c r="C159" s="202"/>
      <c r="D159" s="200" t="s">
        <v>276</v>
      </c>
      <c r="E159" s="200"/>
      <c r="F159" s="85" t="s">
        <v>235</v>
      </c>
      <c r="H159" s="85" t="s">
        <v>234</v>
      </c>
      <c r="K159" s="206" t="s">
        <v>275</v>
      </c>
      <c r="L159" s="206"/>
      <c r="M159" s="206"/>
      <c r="N159" s="206"/>
      <c r="O159" s="86">
        <v>56.83</v>
      </c>
    </row>
    <row r="161" spans="2:15" x14ac:dyDescent="0.25">
      <c r="B161" s="200" t="s">
        <v>232</v>
      </c>
      <c r="C161" s="200"/>
      <c r="D161" s="200" t="s">
        <v>231</v>
      </c>
      <c r="E161" s="200"/>
      <c r="F161" s="200"/>
      <c r="G161" s="200"/>
      <c r="H161" s="200"/>
      <c r="I161" s="200"/>
      <c r="J161" s="200"/>
      <c r="K161" s="87" t="s">
        <v>230</v>
      </c>
      <c r="L161" s="88" t="s">
        <v>229</v>
      </c>
      <c r="M161" s="88" t="s">
        <v>228</v>
      </c>
      <c r="N161" s="88" t="s">
        <v>227</v>
      </c>
      <c r="O161" s="88" t="s">
        <v>226</v>
      </c>
    </row>
    <row r="162" spans="2:15" x14ac:dyDescent="0.25">
      <c r="D162" s="201" t="s">
        <v>219</v>
      </c>
      <c r="E162" s="201"/>
      <c r="F162" s="201"/>
      <c r="G162" s="201"/>
      <c r="H162" s="201"/>
      <c r="I162" s="201"/>
      <c r="J162" s="201"/>
    </row>
    <row r="163" spans="2:15" x14ac:dyDescent="0.25">
      <c r="B163" s="202" t="s">
        <v>412</v>
      </c>
      <c r="C163" s="202"/>
      <c r="D163" s="203" t="s">
        <v>411</v>
      </c>
      <c r="E163" s="203"/>
      <c r="F163" s="203"/>
      <c r="G163" s="203"/>
      <c r="H163" s="203"/>
      <c r="I163" s="203"/>
      <c r="J163" s="203"/>
      <c r="K163" s="89" t="s">
        <v>22</v>
      </c>
      <c r="M163" s="90">
        <v>1</v>
      </c>
      <c r="N163" s="91">
        <v>25</v>
      </c>
      <c r="O163" s="91">
        <v>25</v>
      </c>
    </row>
    <row r="164" spans="2:15" x14ac:dyDescent="0.25">
      <c r="O164" s="92">
        <v>25</v>
      </c>
    </row>
    <row r="165" spans="2:15" x14ac:dyDescent="0.25">
      <c r="D165" s="201" t="s">
        <v>259</v>
      </c>
      <c r="E165" s="201"/>
      <c r="F165" s="201"/>
      <c r="G165" s="201"/>
      <c r="H165" s="201"/>
      <c r="I165" s="201"/>
      <c r="J165" s="201"/>
    </row>
    <row r="166" spans="2:15" x14ac:dyDescent="0.25">
      <c r="B166" s="202" t="s">
        <v>410</v>
      </c>
      <c r="C166" s="202"/>
      <c r="D166" s="203" t="s">
        <v>405</v>
      </c>
      <c r="E166" s="203"/>
      <c r="F166" s="203"/>
      <c r="G166" s="203"/>
      <c r="H166" s="203"/>
      <c r="I166" s="203"/>
      <c r="J166" s="203"/>
      <c r="K166" s="89" t="s">
        <v>22</v>
      </c>
      <c r="M166" s="90">
        <v>1</v>
      </c>
      <c r="N166" s="91">
        <v>4.12</v>
      </c>
      <c r="O166" s="91">
        <v>4.12</v>
      </c>
    </row>
    <row r="167" spans="2:15" x14ac:dyDescent="0.25">
      <c r="B167" s="202" t="s">
        <v>409</v>
      </c>
      <c r="C167" s="202"/>
      <c r="D167" s="203" t="s">
        <v>404</v>
      </c>
      <c r="E167" s="203"/>
      <c r="F167" s="203"/>
      <c r="G167" s="203"/>
      <c r="H167" s="203"/>
      <c r="I167" s="203"/>
      <c r="J167" s="203"/>
      <c r="K167" s="89" t="s">
        <v>22</v>
      </c>
      <c r="M167" s="90">
        <v>17</v>
      </c>
      <c r="N167" s="91">
        <v>1.6300000000000001</v>
      </c>
      <c r="O167" s="91">
        <v>27.71</v>
      </c>
    </row>
    <row r="168" spans="2:15" x14ac:dyDescent="0.25">
      <c r="O168" s="92">
        <v>31.830000000000002</v>
      </c>
    </row>
    <row r="170" spans="2:15" x14ac:dyDescent="0.25">
      <c r="B170" s="204" t="s">
        <v>239</v>
      </c>
      <c r="C170" s="204"/>
      <c r="G170" s="205" t="s">
        <v>408</v>
      </c>
      <c r="H170" s="205"/>
      <c r="I170" s="205"/>
      <c r="J170" s="205"/>
      <c r="K170" s="205"/>
      <c r="L170" s="205"/>
      <c r="M170" s="205"/>
      <c r="N170" s="205"/>
      <c r="O170" s="205"/>
    </row>
    <row r="171" spans="2:15" x14ac:dyDescent="0.25">
      <c r="B171" s="202" t="s">
        <v>237</v>
      </c>
      <c r="C171" s="202"/>
      <c r="D171" s="200" t="s">
        <v>385</v>
      </c>
      <c r="E171" s="200"/>
      <c r="F171" s="85" t="s">
        <v>235</v>
      </c>
      <c r="G171" s="93">
        <v>8</v>
      </c>
      <c r="H171" s="85" t="s">
        <v>234</v>
      </c>
      <c r="I171" s="207">
        <v>8</v>
      </c>
      <c r="J171" s="207"/>
      <c r="K171" s="206" t="s">
        <v>384</v>
      </c>
      <c r="L171" s="206"/>
      <c r="M171" s="206"/>
      <c r="N171" s="206"/>
      <c r="O171" s="86">
        <v>127.77</v>
      </c>
    </row>
    <row r="173" spans="2:15" x14ac:dyDescent="0.25">
      <c r="B173" s="200" t="s">
        <v>232</v>
      </c>
      <c r="C173" s="200"/>
      <c r="D173" s="200" t="s">
        <v>231</v>
      </c>
      <c r="E173" s="200"/>
      <c r="F173" s="200"/>
      <c r="G173" s="200"/>
      <c r="H173" s="200"/>
      <c r="I173" s="200"/>
      <c r="J173" s="200"/>
      <c r="K173" s="87" t="s">
        <v>230</v>
      </c>
      <c r="L173" s="88" t="s">
        <v>229</v>
      </c>
      <c r="M173" s="88" t="s">
        <v>228</v>
      </c>
      <c r="N173" s="88" t="s">
        <v>227</v>
      </c>
      <c r="O173" s="88" t="s">
        <v>226</v>
      </c>
    </row>
    <row r="174" spans="2:15" x14ac:dyDescent="0.25">
      <c r="D174" s="201" t="s">
        <v>219</v>
      </c>
      <c r="E174" s="201"/>
      <c r="F174" s="201"/>
      <c r="G174" s="201"/>
      <c r="H174" s="201"/>
      <c r="I174" s="201"/>
      <c r="J174" s="201"/>
    </row>
    <row r="175" spans="2:15" x14ac:dyDescent="0.25">
      <c r="B175" s="202" t="s">
        <v>383</v>
      </c>
      <c r="C175" s="202"/>
      <c r="D175" s="203" t="s">
        <v>382</v>
      </c>
      <c r="E175" s="203"/>
      <c r="F175" s="203"/>
      <c r="G175" s="203"/>
      <c r="H175" s="203"/>
      <c r="I175" s="203"/>
      <c r="J175" s="203"/>
      <c r="K175" s="89" t="s">
        <v>205</v>
      </c>
      <c r="M175" s="90">
        <v>3</v>
      </c>
      <c r="N175" s="91">
        <v>17.59</v>
      </c>
      <c r="O175" s="91">
        <v>52.77</v>
      </c>
    </row>
    <row r="176" spans="2:15" x14ac:dyDescent="0.25">
      <c r="O176" s="92">
        <v>52.77</v>
      </c>
    </row>
    <row r="177" spans="2:15" x14ac:dyDescent="0.25">
      <c r="D177" s="201" t="s">
        <v>204</v>
      </c>
      <c r="E177" s="201"/>
      <c r="F177" s="201"/>
      <c r="G177" s="201"/>
      <c r="H177" s="201"/>
      <c r="I177" s="201"/>
      <c r="J177" s="201"/>
    </row>
    <row r="178" spans="2:15" x14ac:dyDescent="0.25">
      <c r="B178" s="202" t="s">
        <v>407</v>
      </c>
      <c r="C178" s="202"/>
      <c r="D178" s="203" t="s">
        <v>406</v>
      </c>
      <c r="E178" s="203"/>
      <c r="F178" s="203"/>
      <c r="G178" s="203"/>
      <c r="H178" s="203"/>
      <c r="I178" s="203"/>
      <c r="J178" s="203"/>
      <c r="K178" s="89" t="s">
        <v>201</v>
      </c>
      <c r="L178" s="90">
        <v>1</v>
      </c>
      <c r="M178" s="90">
        <v>1</v>
      </c>
      <c r="N178" s="91">
        <v>75</v>
      </c>
      <c r="O178" s="91">
        <v>75</v>
      </c>
    </row>
    <row r="179" spans="2:15" x14ac:dyDescent="0.25">
      <c r="O179" s="92">
        <v>75</v>
      </c>
    </row>
    <row r="181" spans="2:15" x14ac:dyDescent="0.25">
      <c r="B181" s="204" t="s">
        <v>239</v>
      </c>
      <c r="C181" s="204"/>
      <c r="G181" s="205" t="s">
        <v>505</v>
      </c>
      <c r="H181" s="205"/>
      <c r="I181" s="205"/>
      <c r="J181" s="205"/>
      <c r="K181" s="205"/>
      <c r="L181" s="205"/>
      <c r="M181" s="205"/>
      <c r="N181" s="205"/>
      <c r="O181" s="205"/>
    </row>
    <row r="182" spans="2:15" x14ac:dyDescent="0.25">
      <c r="B182" s="202" t="s">
        <v>237</v>
      </c>
      <c r="C182" s="202"/>
      <c r="D182" s="200" t="s">
        <v>236</v>
      </c>
      <c r="E182" s="200"/>
      <c r="F182" s="85" t="s">
        <v>235</v>
      </c>
      <c r="G182" s="93">
        <v>8</v>
      </c>
      <c r="H182" s="85" t="s">
        <v>234</v>
      </c>
      <c r="I182" s="207">
        <v>8</v>
      </c>
      <c r="J182" s="207"/>
      <c r="K182" s="206" t="s">
        <v>233</v>
      </c>
      <c r="L182" s="206"/>
      <c r="M182" s="206"/>
      <c r="N182" s="206"/>
      <c r="O182" s="86">
        <v>31670.12</v>
      </c>
    </row>
    <row r="184" spans="2:15" x14ac:dyDescent="0.25">
      <c r="B184" s="200" t="s">
        <v>232</v>
      </c>
      <c r="C184" s="200"/>
      <c r="D184" s="200" t="s">
        <v>231</v>
      </c>
      <c r="E184" s="200"/>
      <c r="F184" s="200"/>
      <c r="G184" s="200"/>
      <c r="H184" s="200"/>
      <c r="I184" s="200"/>
      <c r="J184" s="200"/>
      <c r="K184" s="87" t="s">
        <v>230</v>
      </c>
      <c r="L184" s="88" t="s">
        <v>229</v>
      </c>
      <c r="M184" s="88" t="s">
        <v>228</v>
      </c>
      <c r="N184" s="88" t="s">
        <v>227</v>
      </c>
      <c r="O184" s="88" t="s">
        <v>226</v>
      </c>
    </row>
    <row r="185" spans="2:15" x14ac:dyDescent="0.25">
      <c r="D185" s="201" t="s">
        <v>225</v>
      </c>
      <c r="E185" s="201"/>
      <c r="F185" s="201"/>
      <c r="G185" s="201"/>
      <c r="H185" s="201"/>
      <c r="I185" s="201"/>
      <c r="J185" s="201"/>
    </row>
    <row r="186" spans="2:15" x14ac:dyDescent="0.25">
      <c r="B186" s="202" t="s">
        <v>525</v>
      </c>
      <c r="C186" s="202"/>
      <c r="D186" s="203" t="s">
        <v>526</v>
      </c>
      <c r="E186" s="203"/>
      <c r="F186" s="203"/>
      <c r="G186" s="203"/>
      <c r="H186" s="203"/>
      <c r="I186" s="203"/>
      <c r="J186" s="203"/>
      <c r="K186" s="89" t="s">
        <v>14</v>
      </c>
      <c r="M186" s="90">
        <v>2</v>
      </c>
      <c r="N186" s="91">
        <v>4219</v>
      </c>
      <c r="O186" s="91">
        <v>8438</v>
      </c>
    </row>
    <row r="187" spans="2:15" x14ac:dyDescent="0.25">
      <c r="O187" s="92">
        <v>8438</v>
      </c>
    </row>
    <row r="188" spans="2:15" x14ac:dyDescent="0.25">
      <c r="D188" s="201" t="s">
        <v>219</v>
      </c>
      <c r="E188" s="201"/>
      <c r="F188" s="201"/>
      <c r="G188" s="201"/>
      <c r="H188" s="201"/>
      <c r="I188" s="201"/>
      <c r="J188" s="201"/>
    </row>
    <row r="189" spans="2:15" x14ac:dyDescent="0.25">
      <c r="B189" s="202" t="s">
        <v>383</v>
      </c>
      <c r="C189" s="202"/>
      <c r="D189" s="203" t="s">
        <v>382</v>
      </c>
      <c r="E189" s="203"/>
      <c r="F189" s="203"/>
      <c r="G189" s="203"/>
      <c r="H189" s="203"/>
      <c r="I189" s="203"/>
      <c r="J189" s="203"/>
      <c r="K189" s="89" t="s">
        <v>205</v>
      </c>
      <c r="M189" s="90">
        <v>468</v>
      </c>
      <c r="N189" s="91">
        <v>17.59</v>
      </c>
      <c r="O189" s="91">
        <v>8232.1200000000008</v>
      </c>
    </row>
    <row r="190" spans="2:15" x14ac:dyDescent="0.25">
      <c r="O190" s="92">
        <v>8232.1200000000008</v>
      </c>
    </row>
    <row r="191" spans="2:15" x14ac:dyDescent="0.25">
      <c r="D191" s="201" t="s">
        <v>204</v>
      </c>
      <c r="E191" s="201"/>
      <c r="F191" s="201"/>
      <c r="G191" s="201"/>
      <c r="H191" s="201"/>
      <c r="I191" s="201"/>
      <c r="J191" s="201"/>
    </row>
    <row r="192" spans="2:15" x14ac:dyDescent="0.25">
      <c r="B192" s="202" t="s">
        <v>527</v>
      </c>
      <c r="C192" s="202"/>
      <c r="D192" s="203" t="s">
        <v>528</v>
      </c>
      <c r="E192" s="203"/>
      <c r="F192" s="203"/>
      <c r="G192" s="203"/>
      <c r="H192" s="203"/>
      <c r="I192" s="203"/>
      <c r="J192" s="203"/>
      <c r="K192" s="89" t="s">
        <v>14</v>
      </c>
      <c r="M192" s="90">
        <v>1</v>
      </c>
      <c r="N192" s="91">
        <v>15000</v>
      </c>
      <c r="O192" s="91">
        <v>8438</v>
      </c>
    </row>
    <row r="193" spans="2:15" x14ac:dyDescent="0.25">
      <c r="O193" s="92">
        <v>15000</v>
      </c>
    </row>
    <row r="195" spans="2:15" x14ac:dyDescent="0.25">
      <c r="B195" s="204" t="s">
        <v>239</v>
      </c>
      <c r="C195" s="204"/>
      <c r="G195" s="205" t="s">
        <v>405</v>
      </c>
      <c r="H195" s="205"/>
      <c r="I195" s="205"/>
      <c r="J195" s="205"/>
      <c r="K195" s="205"/>
      <c r="L195" s="205"/>
      <c r="M195" s="205"/>
      <c r="N195" s="205"/>
      <c r="O195" s="205"/>
    </row>
    <row r="196" spans="2:15" x14ac:dyDescent="0.25">
      <c r="B196" s="202" t="s">
        <v>237</v>
      </c>
      <c r="C196" s="202"/>
      <c r="D196" s="200" t="s">
        <v>276</v>
      </c>
      <c r="E196" s="200"/>
      <c r="F196" s="85" t="s">
        <v>235</v>
      </c>
      <c r="G196" s="93">
        <v>313.63639999999998</v>
      </c>
      <c r="H196" s="85" t="s">
        <v>234</v>
      </c>
      <c r="I196" s="207">
        <v>313.63639999999998</v>
      </c>
      <c r="J196" s="207"/>
      <c r="K196" s="206" t="s">
        <v>275</v>
      </c>
      <c r="L196" s="206"/>
      <c r="M196" s="206"/>
      <c r="N196" s="206"/>
      <c r="O196" s="86">
        <v>4.12</v>
      </c>
    </row>
    <row r="198" spans="2:15" x14ac:dyDescent="0.25">
      <c r="B198" s="200" t="s">
        <v>232</v>
      </c>
      <c r="C198" s="200"/>
      <c r="D198" s="200" t="s">
        <v>231</v>
      </c>
      <c r="E198" s="200"/>
      <c r="F198" s="200"/>
      <c r="G198" s="200"/>
      <c r="H198" s="200"/>
      <c r="I198" s="200"/>
      <c r="J198" s="200"/>
      <c r="K198" s="87" t="s">
        <v>230</v>
      </c>
      <c r="L198" s="88" t="s">
        <v>229</v>
      </c>
      <c r="M198" s="88" t="s">
        <v>228</v>
      </c>
      <c r="N198" s="88" t="s">
        <v>227</v>
      </c>
      <c r="O198" s="88" t="s">
        <v>226</v>
      </c>
    </row>
    <row r="199" spans="2:15" x14ac:dyDescent="0.25">
      <c r="D199" s="201" t="s">
        <v>204</v>
      </c>
      <c r="E199" s="201"/>
      <c r="F199" s="201"/>
      <c r="G199" s="201"/>
      <c r="H199" s="201"/>
      <c r="I199" s="201"/>
      <c r="J199" s="201"/>
    </row>
    <row r="200" spans="2:15" x14ac:dyDescent="0.25">
      <c r="B200" s="202" t="s">
        <v>403</v>
      </c>
      <c r="C200" s="202"/>
      <c r="D200" s="203" t="s">
        <v>402</v>
      </c>
      <c r="E200" s="203"/>
      <c r="F200" s="203"/>
      <c r="G200" s="203"/>
      <c r="H200" s="203"/>
      <c r="I200" s="203"/>
      <c r="J200" s="203"/>
      <c r="K200" s="89" t="s">
        <v>201</v>
      </c>
      <c r="L200" s="90">
        <v>1</v>
      </c>
      <c r="M200" s="90">
        <v>2.5499999999999998E-2</v>
      </c>
      <c r="N200" s="91">
        <v>161.47</v>
      </c>
      <c r="O200" s="91">
        <v>4.12</v>
      </c>
    </row>
    <row r="201" spans="2:15" x14ac:dyDescent="0.25">
      <c r="O201" s="92">
        <v>4.12</v>
      </c>
    </row>
    <row r="203" spans="2:15" x14ac:dyDescent="0.25">
      <c r="B203" s="204" t="s">
        <v>239</v>
      </c>
      <c r="C203" s="204"/>
      <c r="G203" s="205" t="s">
        <v>404</v>
      </c>
      <c r="H203" s="205"/>
      <c r="I203" s="205"/>
      <c r="J203" s="205"/>
      <c r="K203" s="205"/>
      <c r="L203" s="205"/>
      <c r="M203" s="205"/>
      <c r="N203" s="205"/>
      <c r="O203" s="205"/>
    </row>
    <row r="204" spans="2:15" x14ac:dyDescent="0.25">
      <c r="B204" s="202" t="s">
        <v>237</v>
      </c>
      <c r="C204" s="202"/>
      <c r="D204" s="200" t="s">
        <v>276</v>
      </c>
      <c r="E204" s="200"/>
      <c r="F204" s="85" t="s">
        <v>235</v>
      </c>
      <c r="G204" s="93">
        <v>790.90910000000008</v>
      </c>
      <c r="H204" s="85" t="s">
        <v>234</v>
      </c>
      <c r="I204" s="207">
        <v>790.90910000000008</v>
      </c>
      <c r="J204" s="207"/>
      <c r="K204" s="206" t="s">
        <v>275</v>
      </c>
      <c r="L204" s="206"/>
      <c r="M204" s="206"/>
      <c r="N204" s="206"/>
      <c r="O204" s="86">
        <v>1.6300000000000001</v>
      </c>
    </row>
    <row r="206" spans="2:15" x14ac:dyDescent="0.25">
      <c r="B206" s="200" t="s">
        <v>232</v>
      </c>
      <c r="C206" s="200"/>
      <c r="D206" s="200" t="s">
        <v>231</v>
      </c>
      <c r="E206" s="200"/>
      <c r="F206" s="200"/>
      <c r="G206" s="200"/>
      <c r="H206" s="200"/>
      <c r="I206" s="200"/>
      <c r="J206" s="200"/>
      <c r="K206" s="87" t="s">
        <v>230</v>
      </c>
      <c r="L206" s="88" t="s">
        <v>229</v>
      </c>
      <c r="M206" s="88" t="s">
        <v>228</v>
      </c>
      <c r="N206" s="88" t="s">
        <v>227</v>
      </c>
      <c r="O206" s="88" t="s">
        <v>226</v>
      </c>
    </row>
    <row r="207" spans="2:15" x14ac:dyDescent="0.25">
      <c r="D207" s="201" t="s">
        <v>204</v>
      </c>
      <c r="E207" s="201"/>
      <c r="F207" s="201"/>
      <c r="G207" s="201"/>
      <c r="H207" s="201"/>
      <c r="I207" s="201"/>
      <c r="J207" s="201"/>
    </row>
    <row r="208" spans="2:15" x14ac:dyDescent="0.25">
      <c r="B208" s="202" t="s">
        <v>403</v>
      </c>
      <c r="C208" s="202"/>
      <c r="D208" s="203" t="s">
        <v>402</v>
      </c>
      <c r="E208" s="203"/>
      <c r="F208" s="203"/>
      <c r="G208" s="203"/>
      <c r="H208" s="203"/>
      <c r="I208" s="203"/>
      <c r="J208" s="203"/>
      <c r="K208" s="89" t="s">
        <v>201</v>
      </c>
      <c r="L208" s="90">
        <v>1</v>
      </c>
      <c r="M208" s="90">
        <v>1.01E-2</v>
      </c>
      <c r="N208" s="91">
        <v>161.47</v>
      </c>
      <c r="O208" s="91">
        <v>1.6300000000000001</v>
      </c>
    </row>
    <row r="209" spans="2:15" x14ac:dyDescent="0.25">
      <c r="O209" s="92">
        <v>1.6300000000000001</v>
      </c>
    </row>
    <row r="211" spans="2:15" x14ac:dyDescent="0.25">
      <c r="B211" s="204" t="s">
        <v>239</v>
      </c>
      <c r="C211" s="204"/>
      <c r="G211" s="205" t="s">
        <v>278</v>
      </c>
      <c r="H211" s="205"/>
      <c r="I211" s="205"/>
      <c r="J211" s="205"/>
      <c r="K211" s="205"/>
      <c r="L211" s="205"/>
      <c r="M211" s="205"/>
      <c r="N211" s="205"/>
      <c r="O211" s="205"/>
    </row>
    <row r="212" spans="2:15" x14ac:dyDescent="0.25">
      <c r="B212" s="202" t="s">
        <v>237</v>
      </c>
      <c r="C212" s="202"/>
      <c r="D212" s="200" t="s">
        <v>276</v>
      </c>
      <c r="E212" s="200"/>
      <c r="F212" s="85" t="s">
        <v>235</v>
      </c>
      <c r="G212" s="93">
        <v>533.33330000000001</v>
      </c>
      <c r="H212" s="85" t="s">
        <v>234</v>
      </c>
      <c r="I212" s="207">
        <v>533.33330000000001</v>
      </c>
      <c r="J212" s="207"/>
      <c r="K212" s="206" t="s">
        <v>275</v>
      </c>
      <c r="L212" s="206"/>
      <c r="M212" s="206"/>
      <c r="N212" s="206"/>
      <c r="O212" s="86">
        <v>3</v>
      </c>
    </row>
    <row r="214" spans="2:15" x14ac:dyDescent="0.25">
      <c r="B214" s="200" t="s">
        <v>232</v>
      </c>
      <c r="C214" s="200"/>
      <c r="D214" s="200" t="s">
        <v>231</v>
      </c>
      <c r="E214" s="200"/>
      <c r="F214" s="200"/>
      <c r="G214" s="200"/>
      <c r="H214" s="200"/>
      <c r="I214" s="200"/>
      <c r="J214" s="200"/>
      <c r="K214" s="87" t="s">
        <v>230</v>
      </c>
      <c r="L214" s="88" t="s">
        <v>229</v>
      </c>
      <c r="M214" s="88" t="s">
        <v>228</v>
      </c>
      <c r="N214" s="88" t="s">
        <v>227</v>
      </c>
      <c r="O214" s="88" t="s">
        <v>226</v>
      </c>
    </row>
    <row r="215" spans="2:15" x14ac:dyDescent="0.25">
      <c r="D215" s="201" t="s">
        <v>225</v>
      </c>
      <c r="E215" s="201"/>
      <c r="F215" s="201"/>
      <c r="G215" s="201"/>
      <c r="H215" s="201"/>
      <c r="I215" s="201"/>
      <c r="J215" s="201"/>
    </row>
    <row r="216" spans="2:15" x14ac:dyDescent="0.25">
      <c r="B216" s="202" t="s">
        <v>224</v>
      </c>
      <c r="C216" s="202"/>
      <c r="D216" s="203" t="s">
        <v>223</v>
      </c>
      <c r="E216" s="203"/>
      <c r="F216" s="203"/>
      <c r="G216" s="203"/>
      <c r="H216" s="203"/>
      <c r="I216" s="203"/>
      <c r="J216" s="203"/>
      <c r="K216" s="89" t="s">
        <v>220</v>
      </c>
      <c r="L216" s="90">
        <v>0.5</v>
      </c>
      <c r="M216" s="90">
        <v>7.4999999999999997E-3</v>
      </c>
      <c r="N216" s="91">
        <v>18.59</v>
      </c>
      <c r="O216" s="91">
        <v>0.14000000000000001</v>
      </c>
    </row>
    <row r="217" spans="2:15" x14ac:dyDescent="0.25">
      <c r="O217" s="92">
        <v>0.14000000000000001</v>
      </c>
    </row>
    <row r="218" spans="2:15" x14ac:dyDescent="0.25">
      <c r="D218" s="201" t="s">
        <v>204</v>
      </c>
      <c r="E218" s="201"/>
      <c r="F218" s="201"/>
      <c r="G218" s="201"/>
      <c r="H218" s="201"/>
      <c r="I218" s="201"/>
      <c r="J218" s="201"/>
    </row>
    <row r="219" spans="2:15" x14ac:dyDescent="0.25">
      <c r="B219" s="202" t="s">
        <v>263</v>
      </c>
      <c r="C219" s="202"/>
      <c r="D219" s="203" t="s">
        <v>262</v>
      </c>
      <c r="E219" s="203"/>
      <c r="F219" s="203"/>
      <c r="G219" s="203"/>
      <c r="H219" s="203"/>
      <c r="I219" s="203"/>
      <c r="J219" s="203"/>
      <c r="K219" s="89" t="s">
        <v>201</v>
      </c>
      <c r="L219" s="90">
        <v>0.5</v>
      </c>
      <c r="M219" s="90">
        <v>7.4999999999999997E-3</v>
      </c>
      <c r="N219" s="91">
        <v>380.97</v>
      </c>
      <c r="O219" s="91">
        <v>2.86</v>
      </c>
    </row>
    <row r="220" spans="2:15" x14ac:dyDescent="0.25">
      <c r="B220" s="202" t="s">
        <v>200</v>
      </c>
      <c r="C220" s="202"/>
      <c r="D220" s="203" t="s">
        <v>199</v>
      </c>
      <c r="E220" s="203"/>
      <c r="F220" s="203"/>
      <c r="G220" s="203"/>
      <c r="H220" s="203"/>
      <c r="I220" s="203"/>
      <c r="J220" s="203"/>
      <c r="K220" s="89" t="s">
        <v>198</v>
      </c>
      <c r="M220" s="90">
        <v>3</v>
      </c>
      <c r="N220" s="91">
        <v>0.14000000000000001</v>
      </c>
    </row>
    <row r="221" spans="2:15" x14ac:dyDescent="0.25">
      <c r="O221" s="92">
        <v>2.86</v>
      </c>
    </row>
    <row r="223" spans="2:15" x14ac:dyDescent="0.25">
      <c r="B223" s="204" t="s">
        <v>239</v>
      </c>
      <c r="C223" s="204"/>
      <c r="G223" s="205" t="s">
        <v>402</v>
      </c>
      <c r="H223" s="205"/>
      <c r="I223" s="205"/>
      <c r="J223" s="205"/>
      <c r="K223" s="205"/>
      <c r="L223" s="205"/>
      <c r="M223" s="205"/>
      <c r="N223" s="205"/>
      <c r="O223" s="205"/>
    </row>
    <row r="224" spans="2:15" x14ac:dyDescent="0.25">
      <c r="B224" s="202" t="s">
        <v>237</v>
      </c>
      <c r="C224" s="202"/>
      <c r="D224" s="200" t="s">
        <v>385</v>
      </c>
      <c r="E224" s="200"/>
      <c r="F224" s="85" t="s">
        <v>235</v>
      </c>
      <c r="G224" s="93">
        <v>8</v>
      </c>
      <c r="H224" s="85" t="s">
        <v>234</v>
      </c>
      <c r="I224" s="207">
        <v>8</v>
      </c>
      <c r="J224" s="207"/>
      <c r="K224" s="206" t="s">
        <v>384</v>
      </c>
      <c r="L224" s="206"/>
      <c r="M224" s="206"/>
      <c r="N224" s="206"/>
      <c r="O224" s="86">
        <v>161.47</v>
      </c>
    </row>
    <row r="226" spans="2:15" x14ac:dyDescent="0.25">
      <c r="B226" s="200" t="s">
        <v>232</v>
      </c>
      <c r="C226" s="200"/>
      <c r="D226" s="200" t="s">
        <v>231</v>
      </c>
      <c r="E226" s="200"/>
      <c r="F226" s="200"/>
      <c r="G226" s="200"/>
      <c r="H226" s="200"/>
      <c r="I226" s="200"/>
      <c r="J226" s="200"/>
      <c r="K226" s="87" t="s">
        <v>230</v>
      </c>
      <c r="L226" s="88" t="s">
        <v>229</v>
      </c>
      <c r="M226" s="88" t="s">
        <v>228</v>
      </c>
      <c r="N226" s="88" t="s">
        <v>227</v>
      </c>
      <c r="O226" s="88" t="s">
        <v>226</v>
      </c>
    </row>
    <row r="227" spans="2:15" x14ac:dyDescent="0.25">
      <c r="D227" s="201" t="s">
        <v>225</v>
      </c>
      <c r="E227" s="201"/>
      <c r="F227" s="201"/>
      <c r="G227" s="201"/>
      <c r="H227" s="201"/>
      <c r="I227" s="201"/>
      <c r="J227" s="201"/>
    </row>
    <row r="228" spans="2:15" x14ac:dyDescent="0.25">
      <c r="B228" s="202" t="s">
        <v>389</v>
      </c>
      <c r="C228" s="202"/>
      <c r="D228" s="203" t="s">
        <v>388</v>
      </c>
      <c r="E228" s="203"/>
      <c r="F228" s="203"/>
      <c r="G228" s="203"/>
      <c r="H228" s="203"/>
      <c r="I228" s="203"/>
      <c r="J228" s="203"/>
      <c r="K228" s="89" t="s">
        <v>220</v>
      </c>
      <c r="L228" s="90">
        <v>1</v>
      </c>
      <c r="M228" s="90">
        <v>1</v>
      </c>
      <c r="N228" s="91">
        <v>27.59</v>
      </c>
      <c r="O228" s="91">
        <v>27.59</v>
      </c>
    </row>
    <row r="229" spans="2:15" x14ac:dyDescent="0.25">
      <c r="O229" s="92">
        <v>27.59</v>
      </c>
    </row>
    <row r="230" spans="2:15" x14ac:dyDescent="0.25">
      <c r="D230" s="201" t="s">
        <v>219</v>
      </c>
      <c r="E230" s="201"/>
      <c r="F230" s="201"/>
      <c r="G230" s="201"/>
      <c r="H230" s="201"/>
      <c r="I230" s="201"/>
      <c r="J230" s="201"/>
    </row>
    <row r="231" spans="2:15" x14ac:dyDescent="0.25">
      <c r="B231" s="202" t="s">
        <v>383</v>
      </c>
      <c r="C231" s="202"/>
      <c r="D231" s="203" t="s">
        <v>382</v>
      </c>
      <c r="E231" s="203"/>
      <c r="F231" s="203"/>
      <c r="G231" s="203"/>
      <c r="H231" s="203"/>
      <c r="I231" s="203"/>
      <c r="J231" s="203"/>
      <c r="K231" s="89" t="s">
        <v>205</v>
      </c>
      <c r="M231" s="90">
        <v>2.8000000000000003</v>
      </c>
      <c r="N231" s="91">
        <v>17.59</v>
      </c>
      <c r="O231" s="91">
        <v>49.25</v>
      </c>
    </row>
    <row r="232" spans="2:15" x14ac:dyDescent="0.25">
      <c r="O232" s="92">
        <v>49.25</v>
      </c>
    </row>
    <row r="233" spans="2:15" x14ac:dyDescent="0.25">
      <c r="D233" s="201" t="s">
        <v>204</v>
      </c>
      <c r="E233" s="201"/>
      <c r="F233" s="201"/>
      <c r="G233" s="201"/>
      <c r="H233" s="201"/>
      <c r="I233" s="201"/>
      <c r="J233" s="201"/>
    </row>
    <row r="234" spans="2:15" x14ac:dyDescent="0.25">
      <c r="B234" s="202" t="s">
        <v>401</v>
      </c>
      <c r="C234" s="202"/>
      <c r="D234" s="203" t="s">
        <v>400</v>
      </c>
      <c r="E234" s="203"/>
      <c r="F234" s="203"/>
      <c r="G234" s="203"/>
      <c r="H234" s="203"/>
      <c r="I234" s="203"/>
      <c r="J234" s="203"/>
      <c r="K234" s="89" t="s">
        <v>201</v>
      </c>
      <c r="L234" s="90">
        <v>1</v>
      </c>
      <c r="M234" s="90">
        <v>1</v>
      </c>
      <c r="N234" s="91">
        <v>84.63</v>
      </c>
      <c r="O234" s="91">
        <v>84.63</v>
      </c>
    </row>
    <row r="235" spans="2:15" x14ac:dyDescent="0.25">
      <c r="O235" s="92">
        <v>84.63</v>
      </c>
    </row>
    <row r="237" spans="2:15" x14ac:dyDescent="0.25">
      <c r="B237" s="204" t="s">
        <v>239</v>
      </c>
      <c r="C237" s="204"/>
      <c r="G237" s="205" t="s">
        <v>280</v>
      </c>
      <c r="H237" s="205"/>
      <c r="I237" s="205"/>
      <c r="J237" s="205"/>
      <c r="K237" s="205"/>
      <c r="L237" s="205"/>
      <c r="M237" s="205"/>
      <c r="N237" s="205"/>
      <c r="O237" s="205"/>
    </row>
    <row r="238" spans="2:15" x14ac:dyDescent="0.25">
      <c r="B238" s="202" t="s">
        <v>237</v>
      </c>
      <c r="C238" s="202"/>
      <c r="D238" s="200" t="s">
        <v>385</v>
      </c>
      <c r="E238" s="200"/>
      <c r="F238" s="85" t="s">
        <v>235</v>
      </c>
      <c r="G238" s="93">
        <v>8</v>
      </c>
      <c r="H238" s="85" t="s">
        <v>234</v>
      </c>
      <c r="I238" s="207">
        <v>8</v>
      </c>
      <c r="J238" s="207"/>
      <c r="K238" s="206" t="s">
        <v>384</v>
      </c>
      <c r="L238" s="206"/>
      <c r="M238" s="206"/>
      <c r="N238" s="206"/>
      <c r="O238" s="86">
        <v>216.08</v>
      </c>
    </row>
    <row r="240" spans="2:15" x14ac:dyDescent="0.25">
      <c r="B240" s="200" t="s">
        <v>232</v>
      </c>
      <c r="C240" s="200"/>
      <c r="D240" s="200" t="s">
        <v>231</v>
      </c>
      <c r="E240" s="200"/>
      <c r="F240" s="200"/>
      <c r="G240" s="200"/>
      <c r="H240" s="200"/>
      <c r="I240" s="200"/>
      <c r="J240" s="200"/>
      <c r="K240" s="87" t="s">
        <v>230</v>
      </c>
      <c r="L240" s="88" t="s">
        <v>229</v>
      </c>
      <c r="M240" s="88" t="s">
        <v>228</v>
      </c>
      <c r="N240" s="88" t="s">
        <v>227</v>
      </c>
      <c r="O240" s="88" t="s">
        <v>226</v>
      </c>
    </row>
    <row r="241" spans="2:15" x14ac:dyDescent="0.25">
      <c r="D241" s="201" t="s">
        <v>225</v>
      </c>
      <c r="E241" s="201"/>
      <c r="F241" s="201"/>
      <c r="G241" s="201"/>
      <c r="H241" s="201"/>
      <c r="I241" s="201"/>
      <c r="J241" s="201"/>
    </row>
    <row r="242" spans="2:15" x14ac:dyDescent="0.25">
      <c r="B242" s="202" t="s">
        <v>389</v>
      </c>
      <c r="C242" s="202"/>
      <c r="D242" s="203" t="s">
        <v>388</v>
      </c>
      <c r="E242" s="203"/>
      <c r="F242" s="203"/>
      <c r="G242" s="203"/>
      <c r="H242" s="203"/>
      <c r="I242" s="203"/>
      <c r="J242" s="203"/>
      <c r="K242" s="89" t="s">
        <v>220</v>
      </c>
      <c r="L242" s="90">
        <v>1</v>
      </c>
      <c r="M242" s="90">
        <v>1</v>
      </c>
      <c r="N242" s="91">
        <v>27.59</v>
      </c>
      <c r="O242" s="91">
        <v>27.59</v>
      </c>
    </row>
    <row r="243" spans="2:15" x14ac:dyDescent="0.25">
      <c r="O243" s="92">
        <v>27.59</v>
      </c>
    </row>
    <row r="244" spans="2:15" x14ac:dyDescent="0.25">
      <c r="D244" s="201" t="s">
        <v>219</v>
      </c>
      <c r="E244" s="201"/>
      <c r="F244" s="201"/>
      <c r="G244" s="201"/>
      <c r="H244" s="201"/>
      <c r="I244" s="201"/>
      <c r="J244" s="201"/>
    </row>
    <row r="245" spans="2:15" x14ac:dyDescent="0.25">
      <c r="B245" s="202" t="s">
        <v>383</v>
      </c>
      <c r="C245" s="202"/>
      <c r="D245" s="203" t="s">
        <v>382</v>
      </c>
      <c r="E245" s="203"/>
      <c r="F245" s="203"/>
      <c r="G245" s="203"/>
      <c r="H245" s="203"/>
      <c r="I245" s="203"/>
      <c r="J245" s="203"/>
      <c r="K245" s="89" t="s">
        <v>205</v>
      </c>
      <c r="M245" s="90">
        <v>4.2</v>
      </c>
      <c r="N245" s="91">
        <v>17.59</v>
      </c>
      <c r="O245" s="91">
        <v>73.88</v>
      </c>
    </row>
    <row r="246" spans="2:15" x14ac:dyDescent="0.25">
      <c r="O246" s="92">
        <v>73.88</v>
      </c>
    </row>
    <row r="247" spans="2:15" x14ac:dyDescent="0.25">
      <c r="D247" s="201" t="s">
        <v>204</v>
      </c>
      <c r="E247" s="201"/>
      <c r="F247" s="201"/>
      <c r="G247" s="201"/>
      <c r="H247" s="201"/>
      <c r="I247" s="201"/>
      <c r="J247" s="201"/>
    </row>
    <row r="248" spans="2:15" x14ac:dyDescent="0.25">
      <c r="B248" s="202" t="s">
        <v>399</v>
      </c>
      <c r="C248" s="202"/>
      <c r="D248" s="203" t="s">
        <v>398</v>
      </c>
      <c r="E248" s="203"/>
      <c r="F248" s="203"/>
      <c r="G248" s="203"/>
      <c r="H248" s="203"/>
      <c r="I248" s="203"/>
      <c r="J248" s="203"/>
      <c r="K248" s="89" t="s">
        <v>201</v>
      </c>
      <c r="L248" s="90">
        <v>1</v>
      </c>
      <c r="M248" s="90">
        <v>1</v>
      </c>
      <c r="N248" s="91">
        <v>114.61</v>
      </c>
      <c r="O248" s="91">
        <v>114.61</v>
      </c>
    </row>
    <row r="249" spans="2:15" x14ac:dyDescent="0.25">
      <c r="O249" s="92">
        <v>114.61</v>
      </c>
    </row>
    <row r="251" spans="2:15" x14ac:dyDescent="0.25">
      <c r="B251" s="204" t="s">
        <v>239</v>
      </c>
      <c r="C251" s="204"/>
      <c r="G251" s="205" t="s">
        <v>262</v>
      </c>
      <c r="H251" s="205"/>
      <c r="I251" s="205"/>
      <c r="J251" s="205"/>
      <c r="K251" s="205"/>
      <c r="L251" s="205"/>
      <c r="M251" s="205"/>
      <c r="N251" s="205"/>
      <c r="O251" s="205"/>
    </row>
    <row r="252" spans="2:15" x14ac:dyDescent="0.25">
      <c r="B252" s="202" t="s">
        <v>237</v>
      </c>
      <c r="C252" s="202"/>
      <c r="D252" s="200" t="s">
        <v>385</v>
      </c>
      <c r="E252" s="200"/>
      <c r="F252" s="85" t="s">
        <v>235</v>
      </c>
      <c r="G252" s="93">
        <v>8</v>
      </c>
      <c r="H252" s="85" t="s">
        <v>234</v>
      </c>
      <c r="I252" s="207">
        <v>8</v>
      </c>
      <c r="J252" s="207"/>
      <c r="K252" s="206" t="s">
        <v>384</v>
      </c>
      <c r="L252" s="206"/>
      <c r="M252" s="206"/>
      <c r="N252" s="206"/>
      <c r="O252" s="86">
        <v>380.97</v>
      </c>
    </row>
    <row r="254" spans="2:15" x14ac:dyDescent="0.25">
      <c r="B254" s="200" t="s">
        <v>232</v>
      </c>
      <c r="C254" s="200"/>
      <c r="D254" s="200" t="s">
        <v>231</v>
      </c>
      <c r="E254" s="200"/>
      <c r="F254" s="200"/>
      <c r="G254" s="200"/>
      <c r="H254" s="200"/>
      <c r="I254" s="200"/>
      <c r="J254" s="200"/>
      <c r="K254" s="87" t="s">
        <v>230</v>
      </c>
      <c r="L254" s="88" t="s">
        <v>229</v>
      </c>
      <c r="M254" s="88" t="s">
        <v>228</v>
      </c>
      <c r="N254" s="88" t="s">
        <v>227</v>
      </c>
      <c r="O254" s="88" t="s">
        <v>226</v>
      </c>
    </row>
    <row r="255" spans="2:15" x14ac:dyDescent="0.25">
      <c r="D255" s="201" t="s">
        <v>225</v>
      </c>
      <c r="E255" s="201"/>
      <c r="F255" s="201"/>
      <c r="G255" s="201"/>
      <c r="H255" s="201"/>
      <c r="I255" s="201"/>
      <c r="J255" s="201"/>
    </row>
    <row r="256" spans="2:15" x14ac:dyDescent="0.25">
      <c r="B256" s="202" t="s">
        <v>393</v>
      </c>
      <c r="C256" s="202"/>
      <c r="D256" s="203" t="s">
        <v>392</v>
      </c>
      <c r="E256" s="203"/>
      <c r="F256" s="203"/>
      <c r="G256" s="203"/>
      <c r="H256" s="203"/>
      <c r="I256" s="203"/>
      <c r="J256" s="203"/>
      <c r="K256" s="89" t="s">
        <v>220</v>
      </c>
      <c r="L256" s="90">
        <v>1</v>
      </c>
      <c r="M256" s="90">
        <v>1</v>
      </c>
      <c r="N256" s="91">
        <v>33.24</v>
      </c>
      <c r="O256" s="91">
        <v>33.24</v>
      </c>
    </row>
    <row r="257" spans="2:15" x14ac:dyDescent="0.25">
      <c r="O257" s="92">
        <v>33.24</v>
      </c>
    </row>
    <row r="258" spans="2:15" x14ac:dyDescent="0.25">
      <c r="D258" s="201" t="s">
        <v>219</v>
      </c>
      <c r="E258" s="201"/>
      <c r="F258" s="201"/>
      <c r="G258" s="201"/>
      <c r="H258" s="201"/>
      <c r="I258" s="201"/>
      <c r="J258" s="201"/>
    </row>
    <row r="259" spans="2:15" x14ac:dyDescent="0.25">
      <c r="B259" s="202" t="s">
        <v>383</v>
      </c>
      <c r="C259" s="202"/>
      <c r="D259" s="203" t="s">
        <v>382</v>
      </c>
      <c r="E259" s="203"/>
      <c r="F259" s="203"/>
      <c r="G259" s="203"/>
      <c r="H259" s="203"/>
      <c r="I259" s="203"/>
      <c r="J259" s="203"/>
      <c r="K259" s="89" t="s">
        <v>205</v>
      </c>
      <c r="M259" s="90">
        <v>8.5</v>
      </c>
      <c r="N259" s="91">
        <v>17.59</v>
      </c>
      <c r="O259" s="91">
        <v>149.52000000000001</v>
      </c>
    </row>
    <row r="260" spans="2:15" x14ac:dyDescent="0.25">
      <c r="O260" s="92">
        <v>149.52000000000001</v>
      </c>
    </row>
    <row r="261" spans="2:15" x14ac:dyDescent="0.25">
      <c r="D261" s="201" t="s">
        <v>204</v>
      </c>
      <c r="E261" s="201"/>
      <c r="F261" s="201"/>
      <c r="G261" s="201"/>
      <c r="H261" s="201"/>
      <c r="I261" s="201"/>
      <c r="J261" s="201"/>
    </row>
    <row r="262" spans="2:15" x14ac:dyDescent="0.25">
      <c r="B262" s="202" t="s">
        <v>397</v>
      </c>
      <c r="C262" s="202"/>
      <c r="D262" s="203" t="s">
        <v>262</v>
      </c>
      <c r="E262" s="203"/>
      <c r="F262" s="203"/>
      <c r="G262" s="203"/>
      <c r="H262" s="203"/>
      <c r="I262" s="203"/>
      <c r="J262" s="203"/>
      <c r="K262" s="89" t="s">
        <v>201</v>
      </c>
      <c r="L262" s="90">
        <v>1</v>
      </c>
      <c r="M262" s="90">
        <v>1</v>
      </c>
      <c r="N262" s="91">
        <v>198.21</v>
      </c>
      <c r="O262" s="91">
        <v>198.21</v>
      </c>
    </row>
    <row r="263" spans="2:15" x14ac:dyDescent="0.25">
      <c r="O263" s="92">
        <v>198.21</v>
      </c>
    </row>
    <row r="265" spans="2:15" x14ac:dyDescent="0.25">
      <c r="B265" s="204" t="s">
        <v>239</v>
      </c>
      <c r="C265" s="204"/>
      <c r="G265" s="205" t="s">
        <v>262</v>
      </c>
      <c r="H265" s="205"/>
      <c r="I265" s="205"/>
      <c r="J265" s="205"/>
      <c r="K265" s="205"/>
      <c r="L265" s="205"/>
      <c r="M265" s="205"/>
      <c r="N265" s="205"/>
      <c r="O265" s="205"/>
    </row>
    <row r="266" spans="2:15" x14ac:dyDescent="0.25">
      <c r="B266" s="202" t="s">
        <v>237</v>
      </c>
      <c r="C266" s="202"/>
      <c r="D266" s="200" t="s">
        <v>385</v>
      </c>
      <c r="E266" s="200"/>
      <c r="F266" s="85" t="s">
        <v>235</v>
      </c>
      <c r="G266" s="93">
        <v>8</v>
      </c>
      <c r="H266" s="85" t="s">
        <v>234</v>
      </c>
      <c r="I266" s="207">
        <v>8</v>
      </c>
      <c r="J266" s="207"/>
      <c r="K266" s="206" t="s">
        <v>384</v>
      </c>
      <c r="L266" s="206"/>
      <c r="M266" s="206"/>
      <c r="N266" s="206"/>
      <c r="O266" s="86">
        <v>380.97</v>
      </c>
    </row>
    <row r="268" spans="2:15" x14ac:dyDescent="0.25">
      <c r="B268" s="200" t="s">
        <v>232</v>
      </c>
      <c r="C268" s="200"/>
      <c r="D268" s="200" t="s">
        <v>231</v>
      </c>
      <c r="E268" s="200"/>
      <c r="F268" s="200"/>
      <c r="G268" s="200"/>
      <c r="H268" s="200"/>
      <c r="I268" s="200"/>
      <c r="J268" s="200"/>
      <c r="K268" s="87" t="s">
        <v>230</v>
      </c>
      <c r="L268" s="88" t="s">
        <v>229</v>
      </c>
      <c r="M268" s="88" t="s">
        <v>228</v>
      </c>
      <c r="N268" s="88" t="s">
        <v>227</v>
      </c>
      <c r="O268" s="88" t="s">
        <v>226</v>
      </c>
    </row>
    <row r="269" spans="2:15" x14ac:dyDescent="0.25">
      <c r="D269" s="201" t="s">
        <v>225</v>
      </c>
      <c r="E269" s="201"/>
      <c r="F269" s="201"/>
      <c r="G269" s="201"/>
      <c r="H269" s="201"/>
      <c r="I269" s="201"/>
      <c r="J269" s="201"/>
    </row>
    <row r="270" spans="2:15" x14ac:dyDescent="0.25">
      <c r="B270" s="202" t="s">
        <v>393</v>
      </c>
      <c r="C270" s="202"/>
      <c r="D270" s="203" t="s">
        <v>392</v>
      </c>
      <c r="E270" s="203"/>
      <c r="F270" s="203"/>
      <c r="G270" s="203"/>
      <c r="H270" s="203"/>
      <c r="I270" s="203"/>
      <c r="J270" s="203"/>
      <c r="K270" s="89" t="s">
        <v>220</v>
      </c>
      <c r="L270" s="90">
        <v>1</v>
      </c>
      <c r="M270" s="90">
        <v>1</v>
      </c>
      <c r="N270" s="91">
        <v>33.24</v>
      </c>
      <c r="O270" s="91">
        <v>33.24</v>
      </c>
    </row>
    <row r="271" spans="2:15" x14ac:dyDescent="0.25">
      <c r="O271" s="92">
        <v>33.24</v>
      </c>
    </row>
    <row r="272" spans="2:15" x14ac:dyDescent="0.25">
      <c r="D272" s="201" t="s">
        <v>219</v>
      </c>
      <c r="E272" s="201"/>
      <c r="F272" s="201"/>
      <c r="G272" s="201"/>
      <c r="H272" s="201"/>
      <c r="I272" s="201"/>
      <c r="J272" s="201"/>
    </row>
    <row r="273" spans="2:15" x14ac:dyDescent="0.25">
      <c r="B273" s="202" t="s">
        <v>383</v>
      </c>
      <c r="C273" s="202"/>
      <c r="D273" s="203" t="s">
        <v>382</v>
      </c>
      <c r="E273" s="203"/>
      <c r="F273" s="203"/>
      <c r="G273" s="203"/>
      <c r="H273" s="203"/>
      <c r="I273" s="203"/>
      <c r="J273" s="203"/>
      <c r="K273" s="89" t="s">
        <v>205</v>
      </c>
      <c r="M273" s="90">
        <v>8.5</v>
      </c>
      <c r="N273" s="91">
        <v>17.59</v>
      </c>
      <c r="O273" s="91">
        <v>149.52000000000001</v>
      </c>
    </row>
    <row r="274" spans="2:15" x14ac:dyDescent="0.25">
      <c r="O274" s="92">
        <v>149.52000000000001</v>
      </c>
    </row>
    <row r="275" spans="2:15" x14ac:dyDescent="0.25">
      <c r="D275" s="201" t="s">
        <v>204</v>
      </c>
      <c r="E275" s="201"/>
      <c r="F275" s="201"/>
      <c r="G275" s="201"/>
      <c r="H275" s="201"/>
      <c r="I275" s="201"/>
      <c r="J275" s="201"/>
    </row>
    <row r="276" spans="2:15" x14ac:dyDescent="0.25">
      <c r="B276" s="202" t="s">
        <v>397</v>
      </c>
      <c r="C276" s="202"/>
      <c r="D276" s="203" t="s">
        <v>262</v>
      </c>
      <c r="E276" s="203"/>
      <c r="F276" s="203"/>
      <c r="G276" s="203"/>
      <c r="H276" s="203"/>
      <c r="I276" s="203"/>
      <c r="J276" s="203"/>
      <c r="K276" s="89" t="s">
        <v>201</v>
      </c>
      <c r="L276" s="90">
        <v>1</v>
      </c>
      <c r="M276" s="90">
        <v>1</v>
      </c>
      <c r="N276" s="91">
        <v>198.21</v>
      </c>
      <c r="O276" s="91">
        <v>198.21</v>
      </c>
    </row>
    <row r="277" spans="2:15" x14ac:dyDescent="0.25">
      <c r="O277" s="92">
        <v>198.21</v>
      </c>
    </row>
    <row r="279" spans="2:15" x14ac:dyDescent="0.25">
      <c r="B279" s="204" t="s">
        <v>239</v>
      </c>
      <c r="C279" s="204"/>
      <c r="G279" s="205" t="s">
        <v>260</v>
      </c>
      <c r="H279" s="205"/>
      <c r="I279" s="205"/>
      <c r="J279" s="205"/>
      <c r="K279" s="205"/>
      <c r="L279" s="205"/>
      <c r="M279" s="205"/>
      <c r="N279" s="205"/>
      <c r="O279" s="205"/>
    </row>
    <row r="280" spans="2:15" x14ac:dyDescent="0.25">
      <c r="B280" s="202" t="s">
        <v>237</v>
      </c>
      <c r="C280" s="202"/>
      <c r="D280" s="200" t="s">
        <v>385</v>
      </c>
      <c r="E280" s="200"/>
      <c r="F280" s="85" t="s">
        <v>235</v>
      </c>
      <c r="G280" s="93">
        <v>8</v>
      </c>
      <c r="H280" s="85" t="s">
        <v>234</v>
      </c>
      <c r="I280" s="207">
        <v>8</v>
      </c>
      <c r="J280" s="207"/>
      <c r="K280" s="206" t="s">
        <v>384</v>
      </c>
      <c r="L280" s="206"/>
      <c r="M280" s="206"/>
      <c r="N280" s="206"/>
      <c r="O280" s="86">
        <v>359.8</v>
      </c>
    </row>
    <row r="282" spans="2:15" x14ac:dyDescent="0.25">
      <c r="B282" s="200" t="s">
        <v>232</v>
      </c>
      <c r="C282" s="200"/>
      <c r="D282" s="200" t="s">
        <v>231</v>
      </c>
      <c r="E282" s="200"/>
      <c r="F282" s="200"/>
      <c r="G282" s="200"/>
      <c r="H282" s="200"/>
      <c r="I282" s="200"/>
      <c r="J282" s="200"/>
      <c r="K282" s="87" t="s">
        <v>230</v>
      </c>
      <c r="L282" s="88" t="s">
        <v>229</v>
      </c>
      <c r="M282" s="88" t="s">
        <v>228</v>
      </c>
      <c r="N282" s="88" t="s">
        <v>227</v>
      </c>
      <c r="O282" s="88" t="s">
        <v>226</v>
      </c>
    </row>
    <row r="283" spans="2:15" x14ac:dyDescent="0.25">
      <c r="D283" s="201" t="s">
        <v>225</v>
      </c>
      <c r="E283" s="201"/>
      <c r="F283" s="201"/>
      <c r="G283" s="201"/>
      <c r="H283" s="201"/>
      <c r="I283" s="201"/>
      <c r="J283" s="201"/>
    </row>
    <row r="284" spans="2:15" x14ac:dyDescent="0.25">
      <c r="B284" s="202" t="s">
        <v>393</v>
      </c>
      <c r="C284" s="202"/>
      <c r="D284" s="203" t="s">
        <v>392</v>
      </c>
      <c r="E284" s="203"/>
      <c r="F284" s="203"/>
      <c r="G284" s="203"/>
      <c r="H284" s="203"/>
      <c r="I284" s="203"/>
      <c r="J284" s="203"/>
      <c r="K284" s="89" t="s">
        <v>220</v>
      </c>
      <c r="L284" s="90">
        <v>1</v>
      </c>
      <c r="M284" s="90">
        <v>1</v>
      </c>
      <c r="N284" s="91">
        <v>33.24</v>
      </c>
      <c r="O284" s="91">
        <v>33.24</v>
      </c>
    </row>
    <row r="285" spans="2:15" x14ac:dyDescent="0.25">
      <c r="O285" s="92">
        <v>33.24</v>
      </c>
    </row>
    <row r="286" spans="2:15" x14ac:dyDescent="0.25">
      <c r="D286" s="201" t="s">
        <v>219</v>
      </c>
      <c r="E286" s="201"/>
      <c r="F286" s="201"/>
      <c r="G286" s="201"/>
      <c r="H286" s="201"/>
      <c r="I286" s="201"/>
      <c r="J286" s="201"/>
    </row>
    <row r="287" spans="2:15" x14ac:dyDescent="0.25">
      <c r="B287" s="202" t="s">
        <v>383</v>
      </c>
      <c r="C287" s="202"/>
      <c r="D287" s="203" t="s">
        <v>382</v>
      </c>
      <c r="E287" s="203"/>
      <c r="F287" s="203"/>
      <c r="G287" s="203"/>
      <c r="H287" s="203"/>
      <c r="I287" s="203"/>
      <c r="J287" s="203"/>
      <c r="K287" s="89" t="s">
        <v>205</v>
      </c>
      <c r="M287" s="90">
        <v>7</v>
      </c>
      <c r="N287" s="91">
        <v>17.59</v>
      </c>
      <c r="O287" s="91">
        <v>123.13000000000001</v>
      </c>
    </row>
    <row r="288" spans="2:15" x14ac:dyDescent="0.25">
      <c r="O288" s="92">
        <v>123.13000000000001</v>
      </c>
    </row>
    <row r="289" spans="2:15" x14ac:dyDescent="0.25">
      <c r="D289" s="201" t="s">
        <v>204</v>
      </c>
      <c r="E289" s="201"/>
      <c r="F289" s="201"/>
      <c r="G289" s="201"/>
      <c r="H289" s="201"/>
      <c r="I289" s="201"/>
      <c r="J289" s="201"/>
    </row>
    <row r="290" spans="2:15" x14ac:dyDescent="0.25">
      <c r="B290" s="202" t="s">
        <v>396</v>
      </c>
      <c r="C290" s="202"/>
      <c r="D290" s="203" t="s">
        <v>395</v>
      </c>
      <c r="E290" s="203"/>
      <c r="F290" s="203"/>
      <c r="G290" s="203"/>
      <c r="H290" s="203"/>
      <c r="I290" s="203"/>
      <c r="J290" s="203"/>
      <c r="K290" s="89" t="s">
        <v>201</v>
      </c>
      <c r="L290" s="90">
        <v>1</v>
      </c>
      <c r="M290" s="90">
        <v>1</v>
      </c>
      <c r="N290" s="91">
        <v>203.43</v>
      </c>
      <c r="O290" s="91">
        <v>203.43</v>
      </c>
    </row>
    <row r="291" spans="2:15" x14ac:dyDescent="0.25">
      <c r="O291" s="92">
        <v>203.43</v>
      </c>
    </row>
    <row r="293" spans="2:15" x14ac:dyDescent="0.25">
      <c r="B293" s="204" t="s">
        <v>239</v>
      </c>
      <c r="C293" s="204"/>
      <c r="G293" s="205" t="s">
        <v>312</v>
      </c>
      <c r="H293" s="205"/>
      <c r="I293" s="205"/>
      <c r="J293" s="205"/>
      <c r="K293" s="205"/>
      <c r="L293" s="205"/>
      <c r="M293" s="205"/>
      <c r="N293" s="205"/>
      <c r="O293" s="205"/>
    </row>
    <row r="294" spans="2:15" x14ac:dyDescent="0.25">
      <c r="B294" s="202" t="s">
        <v>237</v>
      </c>
      <c r="C294" s="202"/>
      <c r="D294" s="200" t="s">
        <v>385</v>
      </c>
      <c r="E294" s="200"/>
      <c r="F294" s="85" t="s">
        <v>235</v>
      </c>
      <c r="G294" s="93">
        <v>8</v>
      </c>
      <c r="H294" s="85" t="s">
        <v>234</v>
      </c>
      <c r="I294" s="207">
        <v>8</v>
      </c>
      <c r="J294" s="207"/>
      <c r="K294" s="206" t="s">
        <v>384</v>
      </c>
      <c r="L294" s="206"/>
      <c r="M294" s="206"/>
      <c r="N294" s="206"/>
      <c r="O294" s="86">
        <v>294.72000000000003</v>
      </c>
    </row>
    <row r="296" spans="2:15" x14ac:dyDescent="0.25">
      <c r="B296" s="200" t="s">
        <v>232</v>
      </c>
      <c r="C296" s="200"/>
      <c r="D296" s="200" t="s">
        <v>231</v>
      </c>
      <c r="E296" s="200"/>
      <c r="F296" s="200"/>
      <c r="G296" s="200"/>
      <c r="H296" s="200"/>
      <c r="I296" s="200"/>
      <c r="J296" s="200"/>
      <c r="K296" s="87" t="s">
        <v>230</v>
      </c>
      <c r="L296" s="88" t="s">
        <v>229</v>
      </c>
      <c r="M296" s="88" t="s">
        <v>228</v>
      </c>
      <c r="N296" s="88" t="s">
        <v>227</v>
      </c>
      <c r="O296" s="88" t="s">
        <v>226</v>
      </c>
    </row>
    <row r="297" spans="2:15" x14ac:dyDescent="0.25">
      <c r="D297" s="201" t="s">
        <v>225</v>
      </c>
      <c r="E297" s="201"/>
      <c r="F297" s="201"/>
      <c r="G297" s="201"/>
      <c r="H297" s="201"/>
      <c r="I297" s="201"/>
      <c r="J297" s="201"/>
    </row>
    <row r="298" spans="2:15" x14ac:dyDescent="0.25">
      <c r="B298" s="202" t="s">
        <v>393</v>
      </c>
      <c r="C298" s="202"/>
      <c r="D298" s="203" t="s">
        <v>392</v>
      </c>
      <c r="E298" s="203"/>
      <c r="F298" s="203"/>
      <c r="G298" s="203"/>
      <c r="H298" s="203"/>
      <c r="I298" s="203"/>
      <c r="J298" s="203"/>
      <c r="K298" s="89" t="s">
        <v>220</v>
      </c>
      <c r="L298" s="90">
        <v>1</v>
      </c>
      <c r="M298" s="90">
        <v>1</v>
      </c>
      <c r="N298" s="91">
        <v>33.24</v>
      </c>
      <c r="O298" s="91">
        <v>33.24</v>
      </c>
    </row>
    <row r="299" spans="2:15" x14ac:dyDescent="0.25">
      <c r="O299" s="92">
        <v>33.24</v>
      </c>
    </row>
    <row r="300" spans="2:15" x14ac:dyDescent="0.25">
      <c r="D300" s="201" t="s">
        <v>219</v>
      </c>
      <c r="E300" s="201"/>
      <c r="F300" s="201"/>
      <c r="G300" s="201"/>
      <c r="H300" s="201"/>
      <c r="I300" s="201"/>
      <c r="J300" s="201"/>
    </row>
    <row r="301" spans="2:15" x14ac:dyDescent="0.25">
      <c r="B301" s="202" t="s">
        <v>383</v>
      </c>
      <c r="C301" s="202"/>
      <c r="D301" s="203" t="s">
        <v>382</v>
      </c>
      <c r="E301" s="203"/>
      <c r="F301" s="203"/>
      <c r="G301" s="203"/>
      <c r="H301" s="203"/>
      <c r="I301" s="203"/>
      <c r="J301" s="203"/>
      <c r="K301" s="89" t="s">
        <v>205</v>
      </c>
      <c r="M301" s="90">
        <v>3.3000000000000003</v>
      </c>
      <c r="N301" s="91">
        <v>17.59</v>
      </c>
      <c r="O301" s="91">
        <v>58.050000000000004</v>
      </c>
    </row>
    <row r="302" spans="2:15" x14ac:dyDescent="0.25">
      <c r="O302" s="92">
        <v>58.050000000000004</v>
      </c>
    </row>
    <row r="303" spans="2:15" x14ac:dyDescent="0.25">
      <c r="D303" s="201" t="s">
        <v>204</v>
      </c>
      <c r="E303" s="201"/>
      <c r="F303" s="201"/>
      <c r="G303" s="201"/>
      <c r="H303" s="201"/>
      <c r="I303" s="201"/>
      <c r="J303" s="201"/>
    </row>
    <row r="304" spans="2:15" x14ac:dyDescent="0.25">
      <c r="B304" s="202" t="s">
        <v>394</v>
      </c>
      <c r="C304" s="202"/>
      <c r="D304" s="203" t="s">
        <v>312</v>
      </c>
      <c r="E304" s="203"/>
      <c r="F304" s="203"/>
      <c r="G304" s="203"/>
      <c r="H304" s="203"/>
      <c r="I304" s="203"/>
      <c r="J304" s="203"/>
      <c r="K304" s="89" t="s">
        <v>201</v>
      </c>
      <c r="L304" s="90">
        <v>1</v>
      </c>
      <c r="M304" s="90">
        <v>1</v>
      </c>
      <c r="N304" s="91">
        <v>203.43</v>
      </c>
      <c r="O304" s="91">
        <v>203.43</v>
      </c>
    </row>
    <row r="305" spans="2:15" x14ac:dyDescent="0.25">
      <c r="O305" s="92">
        <v>203.43</v>
      </c>
    </row>
    <row r="307" spans="2:15" x14ac:dyDescent="0.25">
      <c r="B307" s="204" t="s">
        <v>239</v>
      </c>
      <c r="C307" s="204"/>
      <c r="G307" s="205" t="s">
        <v>310</v>
      </c>
      <c r="H307" s="205"/>
      <c r="I307" s="205"/>
      <c r="J307" s="205"/>
      <c r="K307" s="205"/>
      <c r="L307" s="205"/>
      <c r="M307" s="205"/>
      <c r="N307" s="205"/>
      <c r="O307" s="205"/>
    </row>
    <row r="308" spans="2:15" x14ac:dyDescent="0.25">
      <c r="B308" s="202" t="s">
        <v>237</v>
      </c>
      <c r="C308" s="202"/>
      <c r="D308" s="200" t="s">
        <v>385</v>
      </c>
      <c r="E308" s="200"/>
      <c r="F308" s="85" t="s">
        <v>235</v>
      </c>
      <c r="G308" s="93">
        <v>8</v>
      </c>
      <c r="H308" s="85" t="s">
        <v>234</v>
      </c>
      <c r="I308" s="207">
        <v>8</v>
      </c>
      <c r="J308" s="207"/>
      <c r="K308" s="206" t="s">
        <v>384</v>
      </c>
      <c r="L308" s="206"/>
      <c r="M308" s="206"/>
      <c r="N308" s="206"/>
      <c r="O308" s="86">
        <v>198.97</v>
      </c>
    </row>
    <row r="310" spans="2:15" x14ac:dyDescent="0.25">
      <c r="B310" s="200" t="s">
        <v>232</v>
      </c>
      <c r="C310" s="200"/>
      <c r="D310" s="200" t="s">
        <v>231</v>
      </c>
      <c r="E310" s="200"/>
      <c r="F310" s="200"/>
      <c r="G310" s="200"/>
      <c r="H310" s="200"/>
      <c r="I310" s="200"/>
      <c r="J310" s="200"/>
      <c r="K310" s="87" t="s">
        <v>230</v>
      </c>
      <c r="L310" s="88" t="s">
        <v>229</v>
      </c>
      <c r="M310" s="88" t="s">
        <v>228</v>
      </c>
      <c r="N310" s="88" t="s">
        <v>227</v>
      </c>
      <c r="O310" s="88" t="s">
        <v>226</v>
      </c>
    </row>
    <row r="311" spans="2:15" x14ac:dyDescent="0.25">
      <c r="D311" s="201" t="s">
        <v>225</v>
      </c>
      <c r="E311" s="201"/>
      <c r="F311" s="201"/>
      <c r="G311" s="201"/>
      <c r="H311" s="201"/>
      <c r="I311" s="201"/>
      <c r="J311" s="201"/>
    </row>
    <row r="312" spans="2:15" x14ac:dyDescent="0.25">
      <c r="B312" s="202" t="s">
        <v>393</v>
      </c>
      <c r="C312" s="202"/>
      <c r="D312" s="203" t="s">
        <v>392</v>
      </c>
      <c r="E312" s="203"/>
      <c r="F312" s="203"/>
      <c r="G312" s="203"/>
      <c r="H312" s="203"/>
      <c r="I312" s="203"/>
      <c r="J312" s="203"/>
      <c r="K312" s="89" t="s">
        <v>220</v>
      </c>
      <c r="L312" s="90">
        <v>1</v>
      </c>
      <c r="M312" s="90">
        <v>1</v>
      </c>
      <c r="N312" s="91">
        <v>33.24</v>
      </c>
      <c r="O312" s="91">
        <v>33.24</v>
      </c>
    </row>
    <row r="313" spans="2:15" x14ac:dyDescent="0.25">
      <c r="O313" s="92">
        <v>33.24</v>
      </c>
    </row>
    <row r="314" spans="2:15" x14ac:dyDescent="0.25">
      <c r="D314" s="201" t="s">
        <v>219</v>
      </c>
      <c r="E314" s="201"/>
      <c r="F314" s="201"/>
      <c r="G314" s="201"/>
      <c r="H314" s="201"/>
      <c r="I314" s="201"/>
      <c r="J314" s="201"/>
    </row>
    <row r="315" spans="2:15" x14ac:dyDescent="0.25">
      <c r="B315" s="202" t="s">
        <v>383</v>
      </c>
      <c r="C315" s="202"/>
      <c r="D315" s="203" t="s">
        <v>382</v>
      </c>
      <c r="E315" s="203"/>
      <c r="F315" s="203"/>
      <c r="G315" s="203"/>
      <c r="H315" s="203"/>
      <c r="I315" s="203"/>
      <c r="J315" s="203"/>
      <c r="K315" s="89" t="s">
        <v>205</v>
      </c>
      <c r="M315" s="90">
        <v>3.5</v>
      </c>
      <c r="N315" s="91">
        <v>17.59</v>
      </c>
      <c r="O315" s="91">
        <v>61.57</v>
      </c>
    </row>
    <row r="316" spans="2:15" x14ac:dyDescent="0.25">
      <c r="O316" s="92">
        <v>61.57</v>
      </c>
    </row>
    <row r="317" spans="2:15" x14ac:dyDescent="0.25">
      <c r="D317" s="201" t="s">
        <v>204</v>
      </c>
      <c r="E317" s="201"/>
      <c r="F317" s="201"/>
      <c r="G317" s="201"/>
      <c r="H317" s="201"/>
      <c r="I317" s="201"/>
      <c r="J317" s="201"/>
    </row>
    <row r="318" spans="2:15" x14ac:dyDescent="0.25">
      <c r="B318" s="202" t="s">
        <v>391</v>
      </c>
      <c r="C318" s="202"/>
      <c r="D318" s="204" t="s">
        <v>390</v>
      </c>
      <c r="E318" s="204"/>
      <c r="F318" s="204"/>
      <c r="G318" s="204"/>
      <c r="H318" s="204"/>
      <c r="I318" s="204"/>
      <c r="J318" s="204"/>
      <c r="K318" s="89" t="s">
        <v>201</v>
      </c>
      <c r="L318" s="90">
        <v>1</v>
      </c>
      <c r="M318" s="90">
        <v>1</v>
      </c>
      <c r="N318" s="91">
        <v>104.16</v>
      </c>
      <c r="O318" s="91">
        <v>104.16</v>
      </c>
    </row>
    <row r="319" spans="2:15" x14ac:dyDescent="0.25">
      <c r="D319" s="204"/>
      <c r="E319" s="204"/>
      <c r="F319" s="204"/>
      <c r="G319" s="204"/>
      <c r="H319" s="204"/>
      <c r="I319" s="204"/>
      <c r="J319" s="204"/>
    </row>
    <row r="320" spans="2:15" x14ac:dyDescent="0.25">
      <c r="O320" s="92">
        <v>104.16</v>
      </c>
    </row>
    <row r="322" spans="2:15" x14ac:dyDescent="0.25">
      <c r="B322" s="204" t="s">
        <v>239</v>
      </c>
      <c r="C322" s="204"/>
      <c r="G322" s="205" t="s">
        <v>254</v>
      </c>
      <c r="H322" s="205"/>
      <c r="I322" s="205"/>
      <c r="J322" s="205"/>
      <c r="K322" s="205"/>
      <c r="L322" s="205"/>
      <c r="M322" s="205"/>
      <c r="N322" s="205"/>
      <c r="O322" s="205"/>
    </row>
    <row r="323" spans="2:15" x14ac:dyDescent="0.25">
      <c r="B323" s="202" t="s">
        <v>237</v>
      </c>
      <c r="C323" s="202"/>
      <c r="D323" s="200" t="s">
        <v>385</v>
      </c>
      <c r="E323" s="200"/>
      <c r="F323" s="85" t="s">
        <v>235</v>
      </c>
      <c r="G323" s="93">
        <v>8</v>
      </c>
      <c r="H323" s="85" t="s">
        <v>234</v>
      </c>
      <c r="I323" s="207">
        <v>8</v>
      </c>
      <c r="J323" s="207"/>
      <c r="K323" s="206" t="s">
        <v>384</v>
      </c>
      <c r="L323" s="206"/>
      <c r="M323" s="206"/>
      <c r="N323" s="206"/>
      <c r="O323" s="86">
        <v>196.88</v>
      </c>
    </row>
    <row r="325" spans="2:15" x14ac:dyDescent="0.25">
      <c r="B325" s="200" t="s">
        <v>232</v>
      </c>
      <c r="C325" s="200"/>
      <c r="D325" s="200" t="s">
        <v>231</v>
      </c>
      <c r="E325" s="200"/>
      <c r="F325" s="200"/>
      <c r="G325" s="200"/>
      <c r="H325" s="200"/>
      <c r="I325" s="200"/>
      <c r="J325" s="200"/>
      <c r="K325" s="87" t="s">
        <v>230</v>
      </c>
      <c r="L325" s="88" t="s">
        <v>229</v>
      </c>
      <c r="M325" s="88" t="s">
        <v>228</v>
      </c>
      <c r="N325" s="88" t="s">
        <v>227</v>
      </c>
      <c r="O325" s="88" t="s">
        <v>226</v>
      </c>
    </row>
    <row r="326" spans="2:15" x14ac:dyDescent="0.25">
      <c r="D326" s="201" t="s">
        <v>225</v>
      </c>
      <c r="E326" s="201"/>
      <c r="F326" s="201"/>
      <c r="G326" s="201"/>
      <c r="H326" s="201"/>
      <c r="I326" s="201"/>
      <c r="J326" s="201"/>
    </row>
    <row r="327" spans="2:15" x14ac:dyDescent="0.25">
      <c r="B327" s="202" t="s">
        <v>389</v>
      </c>
      <c r="C327" s="202"/>
      <c r="D327" s="203" t="s">
        <v>388</v>
      </c>
      <c r="E327" s="203"/>
      <c r="F327" s="203"/>
      <c r="G327" s="203"/>
      <c r="H327" s="203"/>
      <c r="I327" s="203"/>
      <c r="J327" s="203"/>
      <c r="K327" s="89" t="s">
        <v>220</v>
      </c>
      <c r="L327" s="90">
        <v>1</v>
      </c>
      <c r="M327" s="90">
        <v>1</v>
      </c>
      <c r="N327" s="91">
        <v>27.59</v>
      </c>
      <c r="O327" s="91">
        <v>27.59</v>
      </c>
    </row>
    <row r="328" spans="2:15" x14ac:dyDescent="0.25">
      <c r="O328" s="92">
        <v>27.59</v>
      </c>
    </row>
    <row r="329" spans="2:15" x14ac:dyDescent="0.25">
      <c r="D329" s="201" t="s">
        <v>219</v>
      </c>
      <c r="E329" s="201"/>
      <c r="F329" s="201"/>
      <c r="G329" s="201"/>
      <c r="H329" s="201"/>
      <c r="I329" s="201"/>
      <c r="J329" s="201"/>
    </row>
    <row r="330" spans="2:15" x14ac:dyDescent="0.25">
      <c r="B330" s="202" t="s">
        <v>383</v>
      </c>
      <c r="C330" s="202"/>
      <c r="D330" s="203" t="s">
        <v>382</v>
      </c>
      <c r="E330" s="203"/>
      <c r="F330" s="203"/>
      <c r="G330" s="203"/>
      <c r="H330" s="203"/>
      <c r="I330" s="203"/>
      <c r="J330" s="203"/>
      <c r="K330" s="89" t="s">
        <v>205</v>
      </c>
      <c r="M330" s="90">
        <v>4</v>
      </c>
      <c r="N330" s="91">
        <v>17.59</v>
      </c>
      <c r="O330" s="91">
        <v>70.36</v>
      </c>
    </row>
    <row r="331" spans="2:15" x14ac:dyDescent="0.25">
      <c r="O331" s="92">
        <v>70.36</v>
      </c>
    </row>
    <row r="332" spans="2:15" x14ac:dyDescent="0.25">
      <c r="D332" s="201" t="s">
        <v>204</v>
      </c>
      <c r="E332" s="201"/>
      <c r="F332" s="201"/>
      <c r="G332" s="201"/>
      <c r="H332" s="201"/>
      <c r="I332" s="201"/>
      <c r="J332" s="201"/>
    </row>
    <row r="333" spans="2:15" x14ac:dyDescent="0.25">
      <c r="B333" s="202" t="s">
        <v>387</v>
      </c>
      <c r="C333" s="202"/>
      <c r="D333" s="203" t="s">
        <v>386</v>
      </c>
      <c r="E333" s="203"/>
      <c r="F333" s="203"/>
      <c r="G333" s="203"/>
      <c r="H333" s="203"/>
      <c r="I333" s="203"/>
      <c r="J333" s="203"/>
      <c r="K333" s="89" t="s">
        <v>201</v>
      </c>
      <c r="L333" s="90">
        <v>1</v>
      </c>
      <c r="M333" s="90">
        <v>1</v>
      </c>
      <c r="N333" s="91">
        <v>98.93</v>
      </c>
      <c r="O333" s="91">
        <v>98.93</v>
      </c>
    </row>
    <row r="334" spans="2:15" x14ac:dyDescent="0.25">
      <c r="O334" s="92">
        <v>98.93</v>
      </c>
    </row>
    <row r="336" spans="2:15" x14ac:dyDescent="0.25">
      <c r="B336" s="204" t="s">
        <v>239</v>
      </c>
      <c r="C336" s="204"/>
      <c r="G336" s="205" t="s">
        <v>355</v>
      </c>
      <c r="H336" s="205"/>
      <c r="I336" s="205"/>
      <c r="J336" s="205"/>
      <c r="K336" s="205"/>
      <c r="L336" s="205"/>
      <c r="M336" s="205"/>
      <c r="N336" s="205"/>
      <c r="O336" s="205"/>
    </row>
    <row r="337" spans="2:15" x14ac:dyDescent="0.25">
      <c r="B337" s="202" t="s">
        <v>237</v>
      </c>
      <c r="C337" s="202"/>
      <c r="D337" s="200" t="s">
        <v>385</v>
      </c>
      <c r="E337" s="200"/>
      <c r="F337" s="85" t="s">
        <v>235</v>
      </c>
      <c r="G337" s="93">
        <v>8</v>
      </c>
      <c r="H337" s="85" t="s">
        <v>234</v>
      </c>
      <c r="I337" s="207">
        <v>8</v>
      </c>
      <c r="J337" s="207"/>
      <c r="K337" s="206" t="s">
        <v>384</v>
      </c>
      <c r="L337" s="206"/>
      <c r="M337" s="206"/>
      <c r="N337" s="206"/>
      <c r="O337" s="86">
        <v>67.13</v>
      </c>
    </row>
    <row r="339" spans="2:15" x14ac:dyDescent="0.25">
      <c r="B339" s="200" t="s">
        <v>232</v>
      </c>
      <c r="C339" s="200"/>
      <c r="D339" s="200" t="s">
        <v>231</v>
      </c>
      <c r="E339" s="200"/>
      <c r="F339" s="200"/>
      <c r="G339" s="200"/>
      <c r="H339" s="200"/>
      <c r="I339" s="200"/>
      <c r="J339" s="200"/>
      <c r="K339" s="87" t="s">
        <v>230</v>
      </c>
      <c r="L339" s="88" t="s">
        <v>229</v>
      </c>
      <c r="M339" s="88" t="s">
        <v>228</v>
      </c>
      <c r="N339" s="88" t="s">
        <v>227</v>
      </c>
      <c r="O339" s="88" t="s">
        <v>226</v>
      </c>
    </row>
    <row r="340" spans="2:15" x14ac:dyDescent="0.25">
      <c r="D340" s="201" t="s">
        <v>219</v>
      </c>
      <c r="E340" s="201"/>
      <c r="F340" s="201"/>
      <c r="G340" s="201"/>
      <c r="H340" s="201"/>
      <c r="I340" s="201"/>
      <c r="J340" s="201"/>
    </row>
    <row r="341" spans="2:15" x14ac:dyDescent="0.25">
      <c r="B341" s="202" t="s">
        <v>383</v>
      </c>
      <c r="C341" s="202"/>
      <c r="D341" s="203" t="s">
        <v>382</v>
      </c>
      <c r="E341" s="203"/>
      <c r="F341" s="203"/>
      <c r="G341" s="203"/>
      <c r="H341" s="203"/>
      <c r="I341" s="203"/>
      <c r="J341" s="203"/>
      <c r="K341" s="89" t="s">
        <v>205</v>
      </c>
      <c r="M341" s="90">
        <v>3.1</v>
      </c>
      <c r="N341" s="91">
        <v>17.59</v>
      </c>
      <c r="O341" s="91">
        <v>54.53</v>
      </c>
    </row>
    <row r="342" spans="2:15" x14ac:dyDescent="0.25">
      <c r="O342" s="92">
        <v>54.53</v>
      </c>
    </row>
    <row r="343" spans="2:15" x14ac:dyDescent="0.25">
      <c r="D343" s="201" t="s">
        <v>204</v>
      </c>
      <c r="E343" s="201"/>
      <c r="F343" s="201"/>
      <c r="G343" s="201"/>
      <c r="H343" s="201"/>
      <c r="I343" s="201"/>
      <c r="J343" s="201"/>
    </row>
    <row r="344" spans="2:15" x14ac:dyDescent="0.25">
      <c r="B344" s="202" t="s">
        <v>381</v>
      </c>
      <c r="C344" s="202"/>
      <c r="D344" s="203" t="s">
        <v>380</v>
      </c>
      <c r="E344" s="203"/>
      <c r="F344" s="203"/>
      <c r="G344" s="203"/>
      <c r="H344" s="203"/>
      <c r="I344" s="203"/>
      <c r="J344" s="203"/>
      <c r="K344" s="89" t="s">
        <v>201</v>
      </c>
      <c r="L344" s="90">
        <v>1</v>
      </c>
      <c r="M344" s="90">
        <v>1</v>
      </c>
      <c r="N344" s="91">
        <v>12.6</v>
      </c>
      <c r="O344" s="91">
        <v>12.6</v>
      </c>
    </row>
    <row r="345" spans="2:15" x14ac:dyDescent="0.25">
      <c r="O345" s="92">
        <v>12.6</v>
      </c>
    </row>
    <row r="347" spans="2:15" x14ac:dyDescent="0.25">
      <c r="B347" s="204" t="s">
        <v>239</v>
      </c>
      <c r="C347" s="204"/>
      <c r="G347" s="205" t="s">
        <v>343</v>
      </c>
      <c r="H347" s="205"/>
      <c r="I347" s="205"/>
      <c r="J347" s="205"/>
      <c r="K347" s="205"/>
      <c r="L347" s="205"/>
      <c r="M347" s="205"/>
      <c r="N347" s="205"/>
      <c r="O347" s="205"/>
    </row>
    <row r="348" spans="2:15" x14ac:dyDescent="0.25">
      <c r="B348" s="202" t="s">
        <v>237</v>
      </c>
      <c r="C348" s="202"/>
      <c r="D348" s="200" t="s">
        <v>379</v>
      </c>
      <c r="E348" s="200"/>
      <c r="F348" s="85" t="s">
        <v>235</v>
      </c>
      <c r="G348" s="93">
        <v>16</v>
      </c>
      <c r="H348" s="85" t="s">
        <v>234</v>
      </c>
      <c r="I348" s="207">
        <v>16</v>
      </c>
      <c r="J348" s="207"/>
      <c r="K348" s="206" t="s">
        <v>378</v>
      </c>
      <c r="L348" s="206"/>
      <c r="M348" s="206"/>
      <c r="N348" s="206"/>
      <c r="O348" s="86">
        <v>76.58</v>
      </c>
    </row>
    <row r="350" spans="2:15" x14ac:dyDescent="0.25">
      <c r="B350" s="200" t="s">
        <v>232</v>
      </c>
      <c r="C350" s="200"/>
      <c r="D350" s="200" t="s">
        <v>231</v>
      </c>
      <c r="E350" s="200"/>
      <c r="F350" s="200"/>
      <c r="G350" s="200"/>
      <c r="H350" s="200"/>
      <c r="I350" s="200"/>
      <c r="J350" s="200"/>
      <c r="K350" s="87" t="s">
        <v>230</v>
      </c>
      <c r="L350" s="88" t="s">
        <v>229</v>
      </c>
      <c r="M350" s="88" t="s">
        <v>228</v>
      </c>
      <c r="N350" s="88" t="s">
        <v>227</v>
      </c>
      <c r="O350" s="88" t="s">
        <v>226</v>
      </c>
    </row>
    <row r="351" spans="2:15" x14ac:dyDescent="0.25">
      <c r="D351" s="201" t="s">
        <v>225</v>
      </c>
      <c r="E351" s="201"/>
      <c r="F351" s="201"/>
      <c r="G351" s="201"/>
      <c r="H351" s="201"/>
      <c r="I351" s="201"/>
      <c r="J351" s="201"/>
    </row>
    <row r="352" spans="2:15" x14ac:dyDescent="0.25">
      <c r="B352" s="202" t="s">
        <v>267</v>
      </c>
      <c r="C352" s="202"/>
      <c r="D352" s="203" t="s">
        <v>266</v>
      </c>
      <c r="E352" s="203"/>
      <c r="F352" s="203"/>
      <c r="G352" s="203"/>
      <c r="H352" s="203"/>
      <c r="I352" s="203"/>
      <c r="J352" s="203"/>
      <c r="K352" s="89" t="s">
        <v>220</v>
      </c>
      <c r="L352" s="90">
        <v>0.5</v>
      </c>
      <c r="M352" s="90">
        <v>0.25</v>
      </c>
      <c r="N352" s="91">
        <v>33.75</v>
      </c>
      <c r="O352" s="91">
        <v>8.44</v>
      </c>
    </row>
    <row r="353" spans="2:15" x14ac:dyDescent="0.25">
      <c r="B353" s="202" t="s">
        <v>265</v>
      </c>
      <c r="C353" s="202"/>
      <c r="D353" s="203" t="s">
        <v>264</v>
      </c>
      <c r="E353" s="203"/>
      <c r="F353" s="203"/>
      <c r="G353" s="203"/>
      <c r="H353" s="203"/>
      <c r="I353" s="203"/>
      <c r="J353" s="203"/>
      <c r="K353" s="89" t="s">
        <v>220</v>
      </c>
      <c r="L353" s="90">
        <v>1</v>
      </c>
      <c r="M353" s="90">
        <v>0.5</v>
      </c>
      <c r="N353" s="91">
        <v>20.57</v>
      </c>
      <c r="O353" s="91">
        <v>10.290000000000001</v>
      </c>
    </row>
    <row r="354" spans="2:15" x14ac:dyDescent="0.25">
      <c r="B354" s="202" t="s">
        <v>224</v>
      </c>
      <c r="C354" s="202"/>
      <c r="D354" s="203" t="s">
        <v>223</v>
      </c>
      <c r="E354" s="203"/>
      <c r="F354" s="203"/>
      <c r="G354" s="203"/>
      <c r="H354" s="203"/>
      <c r="I354" s="203"/>
      <c r="J354" s="203"/>
      <c r="K354" s="89" t="s">
        <v>220</v>
      </c>
      <c r="L354" s="90">
        <v>2</v>
      </c>
      <c r="M354" s="90">
        <v>1</v>
      </c>
      <c r="N354" s="91">
        <v>18.59</v>
      </c>
      <c r="O354" s="91">
        <v>18.59</v>
      </c>
    </row>
    <row r="355" spans="2:15" x14ac:dyDescent="0.25">
      <c r="O355" s="92">
        <v>37.32</v>
      </c>
    </row>
    <row r="356" spans="2:15" x14ac:dyDescent="0.25">
      <c r="D356" s="201" t="s">
        <v>219</v>
      </c>
      <c r="E356" s="201"/>
      <c r="F356" s="201"/>
      <c r="G356" s="201"/>
      <c r="H356" s="201"/>
      <c r="I356" s="201"/>
      <c r="J356" s="201"/>
    </row>
    <row r="357" spans="2:15" x14ac:dyDescent="0.25">
      <c r="B357" s="202" t="s">
        <v>377</v>
      </c>
      <c r="C357" s="202"/>
      <c r="D357" s="203" t="s">
        <v>376</v>
      </c>
      <c r="E357" s="203"/>
      <c r="F357" s="203"/>
      <c r="G357" s="203"/>
      <c r="H357" s="203"/>
      <c r="I357" s="203"/>
      <c r="J357" s="203"/>
      <c r="K357" s="89" t="s">
        <v>19</v>
      </c>
      <c r="M357" s="90">
        <v>1.2</v>
      </c>
      <c r="N357" s="91">
        <v>15.75</v>
      </c>
      <c r="O357" s="91">
        <v>18.900000000000002</v>
      </c>
    </row>
    <row r="358" spans="2:15" x14ac:dyDescent="0.25">
      <c r="B358" s="202" t="s">
        <v>375</v>
      </c>
      <c r="C358" s="202"/>
      <c r="D358" s="203" t="s">
        <v>374</v>
      </c>
      <c r="E358" s="203"/>
      <c r="F358" s="203"/>
      <c r="G358" s="203"/>
      <c r="H358" s="203"/>
      <c r="I358" s="203"/>
      <c r="J358" s="203"/>
      <c r="K358" s="89" t="s">
        <v>208</v>
      </c>
      <c r="M358" s="90">
        <v>0.5</v>
      </c>
      <c r="N358" s="91">
        <v>26.25</v>
      </c>
      <c r="O358" s="91">
        <v>13.13</v>
      </c>
    </row>
    <row r="359" spans="2:15" x14ac:dyDescent="0.25">
      <c r="O359" s="92">
        <v>32.03</v>
      </c>
    </row>
    <row r="360" spans="2:15" x14ac:dyDescent="0.25">
      <c r="D360" s="201" t="s">
        <v>204</v>
      </c>
      <c r="E360" s="201"/>
      <c r="F360" s="201"/>
      <c r="G360" s="201"/>
      <c r="H360" s="201"/>
      <c r="I360" s="201"/>
      <c r="J360" s="201"/>
    </row>
    <row r="361" spans="2:15" x14ac:dyDescent="0.25">
      <c r="B361" s="202" t="s">
        <v>200</v>
      </c>
      <c r="C361" s="202"/>
      <c r="D361" s="203" t="s">
        <v>199</v>
      </c>
      <c r="E361" s="203"/>
      <c r="F361" s="203"/>
      <c r="G361" s="203"/>
      <c r="H361" s="203"/>
      <c r="I361" s="203"/>
      <c r="J361" s="203"/>
      <c r="K361" s="89" t="s">
        <v>198</v>
      </c>
      <c r="M361" s="90">
        <v>3</v>
      </c>
      <c r="N361" s="91">
        <v>37.32</v>
      </c>
      <c r="O361" s="91">
        <v>1.1200000000000001</v>
      </c>
    </row>
    <row r="362" spans="2:15" x14ac:dyDescent="0.25">
      <c r="O362" s="92">
        <v>1.1200000000000001</v>
      </c>
    </row>
    <row r="363" spans="2:15" x14ac:dyDescent="0.25">
      <c r="D363" s="201" t="s">
        <v>259</v>
      </c>
      <c r="E363" s="201"/>
      <c r="F363" s="201"/>
      <c r="G363" s="201"/>
      <c r="H363" s="201"/>
      <c r="I363" s="201"/>
      <c r="J363" s="201"/>
    </row>
    <row r="364" spans="2:15" x14ac:dyDescent="0.25">
      <c r="B364" s="202" t="s">
        <v>373</v>
      </c>
      <c r="C364" s="202"/>
      <c r="D364" s="203" t="s">
        <v>372</v>
      </c>
      <c r="E364" s="203"/>
      <c r="F364" s="203"/>
      <c r="G364" s="203"/>
      <c r="H364" s="203"/>
      <c r="I364" s="203"/>
      <c r="J364" s="203"/>
      <c r="K364" s="89" t="s">
        <v>22</v>
      </c>
      <c r="M364" s="90">
        <v>2.6700000000000002E-2</v>
      </c>
      <c r="N364" s="91">
        <v>228.98000000000002</v>
      </c>
      <c r="O364" s="91">
        <v>6.11</v>
      </c>
    </row>
    <row r="365" spans="2:15" x14ac:dyDescent="0.25">
      <c r="O365" s="92">
        <v>6.11</v>
      </c>
    </row>
  </sheetData>
  <mergeCells count="474">
    <mergeCell ref="D343:J343"/>
    <mergeCell ref="B344:C344"/>
    <mergeCell ref="D344:J344"/>
    <mergeCell ref="B347:C347"/>
    <mergeCell ref="B308:C308"/>
    <mergeCell ref="B325:C325"/>
    <mergeCell ref="D325:J325"/>
    <mergeCell ref="D311:J311"/>
    <mergeCell ref="D312:J312"/>
    <mergeCell ref="D315:J315"/>
    <mergeCell ref="B322:C322"/>
    <mergeCell ref="G322:O322"/>
    <mergeCell ref="B323:C323"/>
    <mergeCell ref="D323:E323"/>
    <mergeCell ref="I323:J323"/>
    <mergeCell ref="K323:N323"/>
    <mergeCell ref="B312:C312"/>
    <mergeCell ref="G336:O336"/>
    <mergeCell ref="B337:C337"/>
    <mergeCell ref="D337:E337"/>
    <mergeCell ref="I337:J337"/>
    <mergeCell ref="B310:C310"/>
    <mergeCell ref="D310:J310"/>
    <mergeCell ref="K337:N337"/>
    <mergeCell ref="B296:C296"/>
    <mergeCell ref="D296:J296"/>
    <mergeCell ref="D297:J297"/>
    <mergeCell ref="D300:J300"/>
    <mergeCell ref="B301:C301"/>
    <mergeCell ref="D301:J301"/>
    <mergeCell ref="D303:J303"/>
    <mergeCell ref="B304:C304"/>
    <mergeCell ref="B298:C298"/>
    <mergeCell ref="D298:J298"/>
    <mergeCell ref="B284:C284"/>
    <mergeCell ref="D284:J284"/>
    <mergeCell ref="D286:J286"/>
    <mergeCell ref="B287:C287"/>
    <mergeCell ref="D287:J287"/>
    <mergeCell ref="D289:J289"/>
    <mergeCell ref="B290:C290"/>
    <mergeCell ref="D290:J290"/>
    <mergeCell ref="B294:C294"/>
    <mergeCell ref="D294:E294"/>
    <mergeCell ref="I294:J294"/>
    <mergeCell ref="B293:C293"/>
    <mergeCell ref="G293:O293"/>
    <mergeCell ref="K294:N294"/>
    <mergeCell ref="B279:C279"/>
    <mergeCell ref="G279:O279"/>
    <mergeCell ref="B280:C280"/>
    <mergeCell ref="D280:E280"/>
    <mergeCell ref="I280:J280"/>
    <mergeCell ref="K280:N280"/>
    <mergeCell ref="B282:C282"/>
    <mergeCell ref="D282:J282"/>
    <mergeCell ref="D283:J283"/>
    <mergeCell ref="B270:C270"/>
    <mergeCell ref="D270:J270"/>
    <mergeCell ref="D272:J272"/>
    <mergeCell ref="B268:C268"/>
    <mergeCell ref="D268:J268"/>
    <mergeCell ref="B273:C273"/>
    <mergeCell ref="D273:J273"/>
    <mergeCell ref="D275:J275"/>
    <mergeCell ref="B276:C276"/>
    <mergeCell ref="D276:J276"/>
    <mergeCell ref="D269:J269"/>
    <mergeCell ref="B266:C266"/>
    <mergeCell ref="D266:E266"/>
    <mergeCell ref="I266:J266"/>
    <mergeCell ref="B228:C228"/>
    <mergeCell ref="D228:J228"/>
    <mergeCell ref="B265:C265"/>
    <mergeCell ref="B256:C256"/>
    <mergeCell ref="D256:J256"/>
    <mergeCell ref="D258:J258"/>
    <mergeCell ref="B262:C262"/>
    <mergeCell ref="D262:J262"/>
    <mergeCell ref="I238:J238"/>
    <mergeCell ref="B237:C237"/>
    <mergeCell ref="G237:O237"/>
    <mergeCell ref="B238:C238"/>
    <mergeCell ref="K266:N266"/>
    <mergeCell ref="B248:C248"/>
    <mergeCell ref="D248:J248"/>
    <mergeCell ref="B251:C251"/>
    <mergeCell ref="G251:O251"/>
    <mergeCell ref="B252:C252"/>
    <mergeCell ref="K252:N252"/>
    <mergeCell ref="G265:O265"/>
    <mergeCell ref="D261:J261"/>
    <mergeCell ref="B220:C220"/>
    <mergeCell ref="D220:J220"/>
    <mergeCell ref="G223:O223"/>
    <mergeCell ref="B224:C224"/>
    <mergeCell ref="D224:E224"/>
    <mergeCell ref="I224:J224"/>
    <mergeCell ref="K224:N224"/>
    <mergeCell ref="B226:C226"/>
    <mergeCell ref="D247:J247"/>
    <mergeCell ref="B242:C242"/>
    <mergeCell ref="D242:J242"/>
    <mergeCell ref="B240:C240"/>
    <mergeCell ref="D240:J240"/>
    <mergeCell ref="D241:J241"/>
    <mergeCell ref="B231:C231"/>
    <mergeCell ref="D231:J231"/>
    <mergeCell ref="D227:J227"/>
    <mergeCell ref="D230:J230"/>
    <mergeCell ref="B254:C254"/>
    <mergeCell ref="D254:J254"/>
    <mergeCell ref="D255:J255"/>
    <mergeCell ref="B259:C259"/>
    <mergeCell ref="D259:J259"/>
    <mergeCell ref="D252:E252"/>
    <mergeCell ref="I252:J252"/>
    <mergeCell ref="B171:C171"/>
    <mergeCell ref="D161:J161"/>
    <mergeCell ref="D162:J162"/>
    <mergeCell ref="B163:C163"/>
    <mergeCell ref="D163:J163"/>
    <mergeCell ref="B166:C166"/>
    <mergeCell ref="B167:C167"/>
    <mergeCell ref="D200:J200"/>
    <mergeCell ref="B161:C161"/>
    <mergeCell ref="D165:J165"/>
    <mergeCell ref="D166:J166"/>
    <mergeCell ref="D167:J167"/>
    <mergeCell ref="B170:C170"/>
    <mergeCell ref="G170:O170"/>
    <mergeCell ref="D171:E171"/>
    <mergeCell ref="I171:J171"/>
    <mergeCell ref="K171:N171"/>
    <mergeCell ref="B198:C198"/>
    <mergeCell ref="B200:C200"/>
    <mergeCell ref="D199:J199"/>
    <mergeCell ref="D143:J143"/>
    <mergeCell ref="K159:N159"/>
    <mergeCell ref="B159:C159"/>
    <mergeCell ref="B158:C158"/>
    <mergeCell ref="G158:O158"/>
    <mergeCell ref="D159:E159"/>
    <mergeCell ref="D150:J150"/>
    <mergeCell ref="D151:J151"/>
    <mergeCell ref="B155:C155"/>
    <mergeCell ref="D148:E148"/>
    <mergeCell ref="I148:J148"/>
    <mergeCell ref="K148:N148"/>
    <mergeCell ref="B150:C150"/>
    <mergeCell ref="B152:C152"/>
    <mergeCell ref="D152:J152"/>
    <mergeCell ref="D155:J155"/>
    <mergeCell ref="D154:J154"/>
    <mergeCell ref="B148:C148"/>
    <mergeCell ref="D125:J125"/>
    <mergeCell ref="D191:J191"/>
    <mergeCell ref="B195:C195"/>
    <mergeCell ref="G195:O195"/>
    <mergeCell ref="B196:C196"/>
    <mergeCell ref="D196:E196"/>
    <mergeCell ref="I196:J196"/>
    <mergeCell ref="K196:N196"/>
    <mergeCell ref="B211:C211"/>
    <mergeCell ref="G211:O211"/>
    <mergeCell ref="D173:J173"/>
    <mergeCell ref="D174:J174"/>
    <mergeCell ref="D177:J177"/>
    <mergeCell ref="B141:C141"/>
    <mergeCell ref="D188:J188"/>
    <mergeCell ref="D189:J189"/>
    <mergeCell ref="B203:C203"/>
    <mergeCell ref="G203:O203"/>
    <mergeCell ref="B204:C204"/>
    <mergeCell ref="D204:E204"/>
    <mergeCell ref="I204:J204"/>
    <mergeCell ref="K204:N204"/>
    <mergeCell ref="B206:C206"/>
    <mergeCell ref="D206:J206"/>
    <mergeCell ref="I212:J212"/>
    <mergeCell ref="K212:N212"/>
    <mergeCell ref="D215:J215"/>
    <mergeCell ref="D198:J198"/>
    <mergeCell ref="B136:C136"/>
    <mergeCell ref="B138:C138"/>
    <mergeCell ref="D138:J138"/>
    <mergeCell ref="B147:C147"/>
    <mergeCell ref="G147:O147"/>
    <mergeCell ref="B144:C144"/>
    <mergeCell ref="D136:J136"/>
    <mergeCell ref="I182:J182"/>
    <mergeCell ref="K182:N182"/>
    <mergeCell ref="B184:C184"/>
    <mergeCell ref="B186:C186"/>
    <mergeCell ref="D175:J175"/>
    <mergeCell ref="B178:C178"/>
    <mergeCell ref="D178:J178"/>
    <mergeCell ref="G181:O181"/>
    <mergeCell ref="B181:C181"/>
    <mergeCell ref="D186:J186"/>
    <mergeCell ref="D184:J184"/>
    <mergeCell ref="D185:J185"/>
    <mergeCell ref="D141:J141"/>
    <mergeCell ref="D90:J90"/>
    <mergeCell ref="B89:C89"/>
    <mergeCell ref="I77:J77"/>
    <mergeCell ref="B124:C124"/>
    <mergeCell ref="D124:J124"/>
    <mergeCell ref="B127:C127"/>
    <mergeCell ref="D127:J127"/>
    <mergeCell ref="B130:C130"/>
    <mergeCell ref="D130:J130"/>
    <mergeCell ref="D117:J117"/>
    <mergeCell ref="D122:E122"/>
    <mergeCell ref="I122:J122"/>
    <mergeCell ref="B82:C82"/>
    <mergeCell ref="D82:J82"/>
    <mergeCell ref="B83:C83"/>
    <mergeCell ref="B113:C113"/>
    <mergeCell ref="B121:C121"/>
    <mergeCell ref="D118:J118"/>
    <mergeCell ref="G121:O121"/>
    <mergeCell ref="B122:C122"/>
    <mergeCell ref="B100:C100"/>
    <mergeCell ref="D104:J104"/>
    <mergeCell ref="B107:C107"/>
    <mergeCell ref="D107:J107"/>
    <mergeCell ref="B54:C54"/>
    <mergeCell ref="D62:E62"/>
    <mergeCell ref="B61:C61"/>
    <mergeCell ref="G61:O61"/>
    <mergeCell ref="B62:C62"/>
    <mergeCell ref="K77:N77"/>
    <mergeCell ref="D66:J66"/>
    <mergeCell ref="D87:J87"/>
    <mergeCell ref="B88:C88"/>
    <mergeCell ref="D88:J88"/>
    <mergeCell ref="D70:J70"/>
    <mergeCell ref="B71:C71"/>
    <mergeCell ref="D67:J67"/>
    <mergeCell ref="D69:J69"/>
    <mergeCell ref="D71:J71"/>
    <mergeCell ref="B67:C67"/>
    <mergeCell ref="D83:J83"/>
    <mergeCell ref="B76:C76"/>
    <mergeCell ref="B77:C77"/>
    <mergeCell ref="B79:C79"/>
    <mergeCell ref="D79:J79"/>
    <mergeCell ref="D80:J80"/>
    <mergeCell ref="B81:C81"/>
    <mergeCell ref="D81:J81"/>
    <mergeCell ref="K122:N122"/>
    <mergeCell ref="B134:C134"/>
    <mergeCell ref="D134:E134"/>
    <mergeCell ref="I134:J134"/>
    <mergeCell ref="K134:N134"/>
    <mergeCell ref="D238:E238"/>
    <mergeCell ref="D233:J233"/>
    <mergeCell ref="B234:C234"/>
    <mergeCell ref="D234:J234"/>
    <mergeCell ref="B126:C126"/>
    <mergeCell ref="D126:J126"/>
    <mergeCell ref="B133:C133"/>
    <mergeCell ref="G133:O133"/>
    <mergeCell ref="D137:J137"/>
    <mergeCell ref="D140:J140"/>
    <mergeCell ref="B182:C182"/>
    <mergeCell ref="D182:E182"/>
    <mergeCell ref="D144:J144"/>
    <mergeCell ref="D129:J129"/>
    <mergeCell ref="B192:C192"/>
    <mergeCell ref="D192:J192"/>
    <mergeCell ref="B189:C189"/>
    <mergeCell ref="B173:C173"/>
    <mergeCell ref="B175:C175"/>
    <mergeCell ref="B39:C39"/>
    <mergeCell ref="D39:J39"/>
    <mergeCell ref="D32:J32"/>
    <mergeCell ref="D34:J34"/>
    <mergeCell ref="B35:C35"/>
    <mergeCell ref="D35:J35"/>
    <mergeCell ref="B73:C73"/>
    <mergeCell ref="I62:J62"/>
    <mergeCell ref="G76:O76"/>
    <mergeCell ref="K62:N62"/>
    <mergeCell ref="B64:C64"/>
    <mergeCell ref="D64:J64"/>
    <mergeCell ref="D65:J65"/>
    <mergeCell ref="D54:J54"/>
    <mergeCell ref="D49:J49"/>
    <mergeCell ref="D51:J51"/>
    <mergeCell ref="B50:C50"/>
    <mergeCell ref="D50:J50"/>
    <mergeCell ref="B51:C51"/>
    <mergeCell ref="B56:C56"/>
    <mergeCell ref="D56:J56"/>
    <mergeCell ref="B57:C57"/>
    <mergeCell ref="B70:C70"/>
    <mergeCell ref="D53:J53"/>
    <mergeCell ref="B9:C9"/>
    <mergeCell ref="G9:O9"/>
    <mergeCell ref="B10:C10"/>
    <mergeCell ref="D10:E10"/>
    <mergeCell ref="B1:M1"/>
    <mergeCell ref="I10:J10"/>
    <mergeCell ref="K10:N10"/>
    <mergeCell ref="B2:O2"/>
    <mergeCell ref="B3:O3"/>
    <mergeCell ref="B12:C12"/>
    <mergeCell ref="D12:J12"/>
    <mergeCell ref="D13:J13"/>
    <mergeCell ref="B14:C14"/>
    <mergeCell ref="D14:J14"/>
    <mergeCell ref="B36:C36"/>
    <mergeCell ref="D36:J36"/>
    <mergeCell ref="D46:J46"/>
    <mergeCell ref="B47:C47"/>
    <mergeCell ref="D47:J47"/>
    <mergeCell ref="D16:J16"/>
    <mergeCell ref="B17:C17"/>
    <mergeCell ref="B45:C45"/>
    <mergeCell ref="D45:J45"/>
    <mergeCell ref="D38:J38"/>
    <mergeCell ref="B31:C31"/>
    <mergeCell ref="B42:C42"/>
    <mergeCell ref="G42:O42"/>
    <mergeCell ref="B43:C43"/>
    <mergeCell ref="D43:E43"/>
    <mergeCell ref="I43:J43"/>
    <mergeCell ref="K43:N43"/>
    <mergeCell ref="I21:J21"/>
    <mergeCell ref="K21:N21"/>
    <mergeCell ref="D109:J109"/>
    <mergeCell ref="D100:J100"/>
    <mergeCell ref="B118:C118"/>
    <mergeCell ref="D114:E114"/>
    <mergeCell ref="I114:J114"/>
    <mergeCell ref="G113:O113"/>
    <mergeCell ref="B114:C114"/>
    <mergeCell ref="K114:N114"/>
    <mergeCell ref="B116:C116"/>
    <mergeCell ref="D116:J116"/>
    <mergeCell ref="B101:C101"/>
    <mergeCell ref="D101:J101"/>
    <mergeCell ref="B105:C105"/>
    <mergeCell ref="D105:J105"/>
    <mergeCell ref="B106:C106"/>
    <mergeCell ref="D106:J106"/>
    <mergeCell ref="B102:C102"/>
    <mergeCell ref="D102:J102"/>
    <mergeCell ref="B110:C110"/>
    <mergeCell ref="D110:J110"/>
    <mergeCell ref="D95:J95"/>
    <mergeCell ref="B96:C96"/>
    <mergeCell ref="D96:J96"/>
    <mergeCell ref="B98:C98"/>
    <mergeCell ref="D98:J98"/>
    <mergeCell ref="D99:J99"/>
    <mergeCell ref="B99:C99"/>
    <mergeCell ref="B95:C95"/>
    <mergeCell ref="B97:C97"/>
    <mergeCell ref="D97:J97"/>
    <mergeCell ref="B94:C94"/>
    <mergeCell ref="D94:J94"/>
    <mergeCell ref="B55:C55"/>
    <mergeCell ref="D55:J55"/>
    <mergeCell ref="D57:J57"/>
    <mergeCell ref="B58:C58"/>
    <mergeCell ref="D58:J58"/>
    <mergeCell ref="D77:E77"/>
    <mergeCell ref="D91:J91"/>
    <mergeCell ref="B92:C92"/>
    <mergeCell ref="B84:C84"/>
    <mergeCell ref="D84:J84"/>
    <mergeCell ref="D92:J92"/>
    <mergeCell ref="B93:C93"/>
    <mergeCell ref="D93:J93"/>
    <mergeCell ref="D86:J86"/>
    <mergeCell ref="D73:J73"/>
    <mergeCell ref="B72:C72"/>
    <mergeCell ref="D72:J72"/>
    <mergeCell ref="B66:C66"/>
    <mergeCell ref="B91:C91"/>
    <mergeCell ref="D89:J89"/>
    <mergeCell ref="B90:C90"/>
    <mergeCell ref="B87:C87"/>
    <mergeCell ref="B30:C30"/>
    <mergeCell ref="D30:J30"/>
    <mergeCell ref="D17:J17"/>
    <mergeCell ref="B20:C20"/>
    <mergeCell ref="G20:O20"/>
    <mergeCell ref="B21:C21"/>
    <mergeCell ref="D21:E21"/>
    <mergeCell ref="D31:J31"/>
    <mergeCell ref="B32:C32"/>
    <mergeCell ref="D24:J24"/>
    <mergeCell ref="B25:C25"/>
    <mergeCell ref="D25:J25"/>
    <mergeCell ref="B26:C26"/>
    <mergeCell ref="D26:J26"/>
    <mergeCell ref="B27:C27"/>
    <mergeCell ref="D27:J27"/>
    <mergeCell ref="D29:J29"/>
    <mergeCell ref="B23:C23"/>
    <mergeCell ref="D23:J23"/>
    <mergeCell ref="B212:C212"/>
    <mergeCell ref="B214:C214"/>
    <mergeCell ref="D214:J214"/>
    <mergeCell ref="D207:J207"/>
    <mergeCell ref="B208:C208"/>
    <mergeCell ref="D208:J208"/>
    <mergeCell ref="D308:E308"/>
    <mergeCell ref="I308:J308"/>
    <mergeCell ref="K308:N308"/>
    <mergeCell ref="B216:C216"/>
    <mergeCell ref="D218:J218"/>
    <mergeCell ref="B219:C219"/>
    <mergeCell ref="D304:J304"/>
    <mergeCell ref="B307:C307"/>
    <mergeCell ref="G307:O307"/>
    <mergeCell ref="D244:J244"/>
    <mergeCell ref="B245:C245"/>
    <mergeCell ref="D245:J245"/>
    <mergeCell ref="D219:J219"/>
    <mergeCell ref="D226:J226"/>
    <mergeCell ref="D216:J216"/>
    <mergeCell ref="K238:N238"/>
    <mergeCell ref="B223:C223"/>
    <mergeCell ref="D212:E212"/>
    <mergeCell ref="B341:C341"/>
    <mergeCell ref="D341:J341"/>
    <mergeCell ref="D314:J314"/>
    <mergeCell ref="B315:C315"/>
    <mergeCell ref="D317:J317"/>
    <mergeCell ref="B318:C318"/>
    <mergeCell ref="D318:J319"/>
    <mergeCell ref="D332:J332"/>
    <mergeCell ref="B333:C333"/>
    <mergeCell ref="D333:J333"/>
    <mergeCell ref="D326:J326"/>
    <mergeCell ref="B327:C327"/>
    <mergeCell ref="D327:J327"/>
    <mergeCell ref="D329:J329"/>
    <mergeCell ref="B330:C330"/>
    <mergeCell ref="D330:J330"/>
    <mergeCell ref="B336:C336"/>
    <mergeCell ref="B339:C339"/>
    <mergeCell ref="D339:J339"/>
    <mergeCell ref="D340:J340"/>
    <mergeCell ref="B352:C352"/>
    <mergeCell ref="D352:J352"/>
    <mergeCell ref="B353:C353"/>
    <mergeCell ref="D353:J353"/>
    <mergeCell ref="B354:C354"/>
    <mergeCell ref="D354:J354"/>
    <mergeCell ref="G347:O347"/>
    <mergeCell ref="B348:C348"/>
    <mergeCell ref="D348:E348"/>
    <mergeCell ref="I348:J348"/>
    <mergeCell ref="K348:N348"/>
    <mergeCell ref="D351:J351"/>
    <mergeCell ref="B350:C350"/>
    <mergeCell ref="D350:J350"/>
    <mergeCell ref="B361:C361"/>
    <mergeCell ref="D361:J361"/>
    <mergeCell ref="D363:J363"/>
    <mergeCell ref="B364:C364"/>
    <mergeCell ref="D364:J364"/>
    <mergeCell ref="D356:J356"/>
    <mergeCell ref="B357:C357"/>
    <mergeCell ref="D357:J357"/>
    <mergeCell ref="B358:C358"/>
    <mergeCell ref="D358:J358"/>
    <mergeCell ref="D360:J360"/>
  </mergeCells>
  <pageMargins left="0.70866141732283472" right="0.70866141732283472" top="0.74803149606299213" bottom="0.74803149606299213" header="0.31496062992125984" footer="0.31496062992125984"/>
  <pageSetup paperSize="9" scale="87" fitToHeight="1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Props1.xml><?xml version="1.0" encoding="utf-8"?>
<ds:datastoreItem xmlns:ds="http://schemas.openxmlformats.org/officeDocument/2006/customXml" ds:itemID="{5B09F0F3-F785-4328-BFD6-77F3DE0015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022F4D-46E7-4656-BFC4-4610EAECC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98A7AC-7F3A-4F7E-9BC7-5CC44E6C42D0}">
  <ds:schemaRefs>
    <ds:schemaRef ds:uri="b75e778f-26c2-4e9c-b952-e237c22fe87a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67f749e2-633a-46e5-ba80-4cf5b1177c9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1.Ppto</vt:lpstr>
      <vt:lpstr>2.C.Indirecto</vt:lpstr>
      <vt:lpstr>3.COVID</vt:lpstr>
      <vt:lpstr>4.APUS PART</vt:lpstr>
      <vt:lpstr>5.APUS SUBP</vt:lpstr>
      <vt:lpstr>'1.Ppto'!Área_de_impresión</vt:lpstr>
      <vt:lpstr>'2.C.Indirecto'!Títulos_a_imprimir</vt:lpstr>
      <vt:lpstr>'4.APUS PART'!Títulos_a_imprimir</vt:lpstr>
      <vt:lpstr>'5.APUS SUBP'!Títulos_a_imprimir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Carlos Eduardo Gutierrez Campos</cp:lastModifiedBy>
  <cp:lastPrinted>2022-07-20T00:40:34Z</cp:lastPrinted>
  <dcterms:created xsi:type="dcterms:W3CDTF">2022-07-06T01:07:50Z</dcterms:created>
  <dcterms:modified xsi:type="dcterms:W3CDTF">2024-02-15T15:43:52Z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