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studios\00 Obras en Curso\10_2022\PER2204_SC_EXPL_CANT_HUARMEY\11 Submittal\11.11  2024.02.19\Cantera Huarmey\"/>
    </mc:Choice>
  </mc:AlternateContent>
  <xr:revisionPtr revIDLastSave="0" documentId="13_ncr:1_{3487A1D4-4BB7-4888-ADFE-7B1553930C15}" xr6:coauthVersionLast="36" xr6:coauthVersionMax="36" xr10:uidLastSave="{00000000-0000-0000-0000-000000000000}"/>
  <bookViews>
    <workbookView xWindow="28680" yWindow="-120" windowWidth="29040" windowHeight="15840" xr2:uid="{A086BA83-2F4E-480B-80C9-00483DE9758D}"/>
  </bookViews>
  <sheets>
    <sheet name="1.Ppto" sheetId="1" r:id="rId1"/>
  </sheets>
  <externalReferences>
    <externalReference r:id="rId2"/>
    <externalReference r:id="rId3"/>
    <externalReference r:id="rId4"/>
    <externalReference r:id="rId5"/>
  </externalReferences>
  <definedNames>
    <definedName name="__1__123Graph_ASEPTA_1" localSheetId="0" hidden="1">#REF!</definedName>
    <definedName name="__1__123Graph_ASEPTA_1" hidden="1">#REF!</definedName>
    <definedName name="__123Graph_A" localSheetId="0" hidden="1">#REF!</definedName>
    <definedName name="__123Graph_A" hidden="1">#REF!</definedName>
    <definedName name="__123Graph_ACURRENT" localSheetId="0" hidden="1">[1]FitOutConfCentre!#REF!</definedName>
    <definedName name="__123Graph_ACURRENT" hidden="1">[1]FitOutConfCentre!#REF!</definedName>
    <definedName name="__123Graph_D" localSheetId="0" hidden="1">#REF!</definedName>
    <definedName name="__123Graph_D" hidden="1">#REF!</definedName>
    <definedName name="__123Graph_E" localSheetId="0" hidden="1">#REF!</definedName>
    <definedName name="__123Graph_E" hidden="1">#REF!</definedName>
    <definedName name="__123Graph_X" localSheetId="0" hidden="1">#REF!</definedName>
    <definedName name="__123Graph_X" hidden="1">#REF!</definedName>
    <definedName name="__2__123Graph_DSEPTA_1" localSheetId="0" hidden="1">#REF!</definedName>
    <definedName name="__2__123Graph_DSEPTA_1" hidden="1">#REF!</definedName>
    <definedName name="__3__123Graph_ESEPTA_1" localSheetId="0" hidden="1">#REF!</definedName>
    <definedName name="__3__123Graph_ESEPTA_1" hidden="1">#REF!</definedName>
    <definedName name="__4__123Graph_XSEPTA_1" localSheetId="0" hidden="1">#REF!</definedName>
    <definedName name="__4__123Graph_XSEPTA_1" hidden="1">#REF!</definedName>
    <definedName name="_1__123Graph_ACHART_1" hidden="1">[2]Cash2!$G$16:$G$31</definedName>
    <definedName name="_1__123Graph_ASEPTA_1" localSheetId="0" hidden="1">#REF!</definedName>
    <definedName name="_1__123Graph_ASEPTA_1" hidden="1">#REF!</definedName>
    <definedName name="_2__123Graph_ACHART_2" hidden="1">[2]Z!$T$179:$AH$179</definedName>
    <definedName name="_2__123Graph_DSEPTA_1" localSheetId="0" hidden="1">#REF!</definedName>
    <definedName name="_2__123Graph_DSEPTA_1" hidden="1">#REF!</definedName>
    <definedName name="_3__123Graph_BCHART_2" hidden="1">[2]Z!$T$180:$AH$180</definedName>
    <definedName name="_3__123Graph_ESEPTA_1" localSheetId="0" hidden="1">#REF!</definedName>
    <definedName name="_3__123Graph_ESEPTA_1" hidden="1">#REF!</definedName>
    <definedName name="_4__123Graph_CCHART_1" hidden="1">[2]Cash2!$J$16:$J$36</definedName>
    <definedName name="_4__123Graph_XSEPTA_1" localSheetId="0" hidden="1">#REF!</definedName>
    <definedName name="_4__123Graph_XSEPTA_1" hidden="1">#REF!</definedName>
    <definedName name="_5__123Graph_DCHART_1" hidden="1">[2]Cash2!$K$16:$K$36</definedName>
    <definedName name="_ABC" hidden="1">[2]Cash2!$G$16:$G$31</definedName>
    <definedName name="_Fill" localSheetId="0" hidden="1">'[3]Raw Data'!#REF!</definedName>
    <definedName name="_Fill" hidden="1">'[3]Raw Data'!#REF!</definedName>
    <definedName name="_xlnm._FilterDatabase" localSheetId="0" hidden="1">'1.Ppto'!$B$7:$R$57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Regression_Int" hidden="1">1</definedName>
    <definedName name="_Sort" localSheetId="0" hidden="1">[4]기계내역서!#REF!</definedName>
    <definedName name="_Sort" hidden="1">[4]기계내역서!#REF!</definedName>
    <definedName name="AAAAAAAAAAAAAAAAA" localSheetId="0" hidden="1">[1]FitOutConfCentre!#REF!</definedName>
    <definedName name="AAAAAAAAAAAAAAAAA" hidden="1">[1]FitOutConfCentre!#REF!</definedName>
    <definedName name="ABCD" hidden="1">[2]Z!$T$179:$AH$179</definedName>
    <definedName name="AccessDatabase" hidden="1">"C:\WIN95\Desktop\Ramesh\AIC\Aic.mdb"</definedName>
    <definedName name="_xlnm.Print_Area" localSheetId="0">'1.Ppto'!$A$1:$I$57</definedName>
    <definedName name="CD" hidden="1">[2]Cash2!$K$16:$K$36</definedName>
    <definedName name="HTML_CodePage" hidden="1">1252</definedName>
    <definedName name="HTML_Control" hidden="1">{"'Appendix 3 Currency'!$A$1:$U$96"}</definedName>
    <definedName name="HTML_Description" hidden="1">""</definedName>
    <definedName name="HTML_Email" hidden="1">""</definedName>
    <definedName name="HTML_Header" hidden="1">"Appendix 3 Currency"</definedName>
    <definedName name="HTML_LastUpdate" hidden="1">"2/2/99"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"Q:\zteve\html\Files\cashflow.htm"</definedName>
    <definedName name="HTML_Title" hidden="1">"Cash Flow Form"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7" i="1" l="1"/>
  <c r="O55" i="1" l="1"/>
  <c r="N38" i="1" l="1"/>
  <c r="O38" i="1"/>
  <c r="N39" i="1"/>
  <c r="O39" i="1"/>
  <c r="N40" i="1"/>
  <c r="O40" i="1"/>
  <c r="N41" i="1"/>
  <c r="O41" i="1"/>
  <c r="N42" i="1"/>
  <c r="O42" i="1"/>
  <c r="N43" i="1"/>
  <c r="O43" i="1"/>
  <c r="L38" i="1"/>
  <c r="P38" i="1" s="1"/>
  <c r="L39" i="1"/>
  <c r="P39" i="1" s="1"/>
  <c r="L40" i="1"/>
  <c r="P40" i="1" s="1"/>
  <c r="L41" i="1"/>
  <c r="P41" i="1" s="1"/>
  <c r="L42" i="1"/>
  <c r="P42" i="1" s="1"/>
  <c r="L43" i="1"/>
  <c r="P43" i="1" s="1"/>
  <c r="N52" i="1"/>
  <c r="O51" i="1"/>
  <c r="N51" i="1"/>
  <c r="O50" i="1"/>
  <c r="N50" i="1"/>
  <c r="O49" i="1"/>
  <c r="N49" i="1"/>
  <c r="O48" i="1"/>
  <c r="N48" i="1"/>
  <c r="O47" i="1"/>
  <c r="N47" i="1"/>
  <c r="O45" i="1"/>
  <c r="N45" i="1"/>
  <c r="O37" i="1"/>
  <c r="N37" i="1"/>
  <c r="O35" i="1"/>
  <c r="N35" i="1"/>
  <c r="O33" i="1"/>
  <c r="N33" i="1"/>
  <c r="O32" i="1"/>
  <c r="N32" i="1"/>
  <c r="O31" i="1"/>
  <c r="N31" i="1"/>
  <c r="O29" i="1"/>
  <c r="N29" i="1"/>
  <c r="O28" i="1"/>
  <c r="N28" i="1"/>
  <c r="O27" i="1"/>
  <c r="N27" i="1"/>
  <c r="O25" i="1"/>
  <c r="N25" i="1"/>
  <c r="O23" i="1"/>
  <c r="N23" i="1"/>
  <c r="O22" i="1"/>
  <c r="N22" i="1"/>
  <c r="O19" i="1"/>
  <c r="N19" i="1"/>
  <c r="O16" i="1"/>
  <c r="N16" i="1"/>
  <c r="O15" i="1"/>
  <c r="N15" i="1"/>
  <c r="O13" i="1"/>
  <c r="N13" i="1"/>
  <c r="O12" i="1"/>
  <c r="N12" i="1"/>
  <c r="O11" i="1"/>
  <c r="N11" i="1"/>
  <c r="O10" i="1"/>
  <c r="N10" i="1"/>
  <c r="L52" i="1"/>
  <c r="L51" i="1"/>
  <c r="L50" i="1"/>
  <c r="L49" i="1"/>
  <c r="L48" i="1"/>
  <c r="L47" i="1"/>
  <c r="L45" i="1"/>
  <c r="L44" i="1" s="1"/>
  <c r="L35" i="1"/>
  <c r="L34" i="1" s="1"/>
  <c r="L33" i="1"/>
  <c r="L32" i="1"/>
  <c r="L31" i="1"/>
  <c r="L29" i="1"/>
  <c r="L28" i="1"/>
  <c r="L27" i="1"/>
  <c r="L25" i="1"/>
  <c r="L23" i="1"/>
  <c r="L22" i="1"/>
  <c r="L19" i="1"/>
  <c r="L17" i="1" s="1"/>
  <c r="L16" i="1"/>
  <c r="L15" i="1"/>
  <c r="L13" i="1"/>
  <c r="L12" i="1"/>
  <c r="L11" i="1"/>
  <c r="L10" i="1"/>
  <c r="L36" i="1" l="1"/>
  <c r="L9" i="1"/>
  <c r="L8" i="1" s="1"/>
  <c r="L30" i="1"/>
  <c r="L24" i="1"/>
  <c r="L14" i="1"/>
  <c r="L21" i="1"/>
  <c r="L26" i="1"/>
  <c r="L46" i="1"/>
  <c r="L20" i="1" l="1"/>
  <c r="L53" i="1" s="1"/>
  <c r="L56" i="1" l="1"/>
  <c r="H10" i="1" l="1"/>
  <c r="P10" i="1" s="1"/>
  <c r="H11" i="1"/>
  <c r="P11" i="1" s="1"/>
  <c r="H12" i="1"/>
  <c r="P12" i="1" s="1"/>
  <c r="H13" i="1"/>
  <c r="P13" i="1" s="1"/>
  <c r="H15" i="1"/>
  <c r="P15" i="1" s="1"/>
  <c r="H16" i="1"/>
  <c r="P16" i="1" s="1"/>
  <c r="H19" i="1"/>
  <c r="H22" i="1"/>
  <c r="P22" i="1" s="1"/>
  <c r="H23" i="1"/>
  <c r="P23" i="1" s="1"/>
  <c r="H25" i="1"/>
  <c r="H27" i="1"/>
  <c r="P27" i="1" s="1"/>
  <c r="H28" i="1"/>
  <c r="P28" i="1" s="1"/>
  <c r="H29" i="1"/>
  <c r="P29" i="1" s="1"/>
  <c r="H31" i="1"/>
  <c r="P31" i="1" s="1"/>
  <c r="H32" i="1"/>
  <c r="P32" i="1" s="1"/>
  <c r="H33" i="1"/>
  <c r="P33" i="1" s="1"/>
  <c r="H35" i="1"/>
  <c r="H37" i="1"/>
  <c r="H36" i="1" s="1"/>
  <c r="H45" i="1"/>
  <c r="H47" i="1"/>
  <c r="P47" i="1" s="1"/>
  <c r="H48" i="1"/>
  <c r="P48" i="1" s="1"/>
  <c r="H49" i="1"/>
  <c r="P49" i="1" s="1"/>
  <c r="H50" i="1"/>
  <c r="P50" i="1" s="1"/>
  <c r="H51" i="1"/>
  <c r="P51" i="1" s="1"/>
  <c r="G52" i="1"/>
  <c r="P9" i="1" l="1"/>
  <c r="P8" i="1" s="1"/>
  <c r="P30" i="1"/>
  <c r="H52" i="1"/>
  <c r="P52" i="1" s="1"/>
  <c r="P46" i="1" s="1"/>
  <c r="O52" i="1"/>
  <c r="P21" i="1"/>
  <c r="H17" i="1"/>
  <c r="P19" i="1"/>
  <c r="P17" i="1" s="1"/>
  <c r="H34" i="1"/>
  <c r="P35" i="1"/>
  <c r="P34" i="1" s="1"/>
  <c r="P14" i="1"/>
  <c r="P26" i="1"/>
  <c r="H44" i="1"/>
  <c r="P45" i="1"/>
  <c r="P44" i="1" s="1"/>
  <c r="P37" i="1"/>
  <c r="P36" i="1" s="1"/>
  <c r="H24" i="1"/>
  <c r="P25" i="1"/>
  <c r="P24" i="1" s="1"/>
  <c r="P54" i="1"/>
  <c r="H14" i="1"/>
  <c r="H9" i="1"/>
  <c r="H8" i="1" s="1"/>
  <c r="H21" i="1"/>
  <c r="H30" i="1"/>
  <c r="H26" i="1"/>
  <c r="H20" i="1" l="1"/>
  <c r="H46" i="1"/>
  <c r="P20" i="1"/>
  <c r="H53" i="1" l="1"/>
  <c r="G54" i="1" l="1"/>
  <c r="O54" i="1" s="1"/>
  <c r="P53" i="1"/>
  <c r="H55" i="1"/>
  <c r="H56" i="1" l="1"/>
  <c r="P56" i="1" s="1"/>
  <c r="P55" i="1"/>
</calcChain>
</file>

<file path=xl/sharedStrings.xml><?xml version="1.0" encoding="utf-8"?>
<sst xmlns="http://schemas.openxmlformats.org/spreadsheetml/2006/main" count="154" uniqueCount="103">
  <si>
    <t>TOTAL</t>
  </si>
  <si>
    <t>UTILIDAD</t>
  </si>
  <si>
    <t>GASTOS GENERALES</t>
  </si>
  <si>
    <t>SUBTOTAL</t>
  </si>
  <si>
    <t>persona/mes</t>
  </si>
  <si>
    <t>AGUA -  Personal Directo (1lt/persona/dia=30lt/mes)</t>
  </si>
  <si>
    <t>UND</t>
  </si>
  <si>
    <t>Charla de Inducción  -  Personal Directo</t>
  </si>
  <si>
    <t>Certificado de Operadores -  Personal Directo</t>
  </si>
  <si>
    <t>Examenes Médicos -  Personal Directo (Ingreso, anual y salida)</t>
  </si>
  <si>
    <t>EPPS -  Personal Directo (renovacion cada 6 meses)</t>
  </si>
  <si>
    <t>camionetaxmes</t>
  </si>
  <si>
    <t>Transporte Interno - Personal Directo (Camioneta+chofer+combustible a doble turno)</t>
  </si>
  <si>
    <t>OTROS</t>
  </si>
  <si>
    <t>mes</t>
  </si>
  <si>
    <t>Control topográfico de los trabajos</t>
  </si>
  <si>
    <t>CONTROL DE TOPOGRAFÍA</t>
  </si>
  <si>
    <t>Mitigación de impacto ambiental</t>
  </si>
  <si>
    <t>SEGURIDAD, SALUD Y MEDIO AMBIENTE</t>
  </si>
  <si>
    <t>m2</t>
  </si>
  <si>
    <t>Limpieza y nivelación del terreno</t>
  </si>
  <si>
    <t>TRABAJOS DE CIERRE</t>
  </si>
  <si>
    <t>m3</t>
  </si>
  <si>
    <t>Conformación de DME</t>
  </si>
  <si>
    <t>m3-km</t>
  </si>
  <si>
    <t>Eliminación de material excedente &gt; 1km</t>
  </si>
  <si>
    <t>Eliminación de material excedente ≤ 1km (incluye carguío)</t>
  </si>
  <si>
    <t>ELIMINACIÓN DE ROCA (Desperdicio)</t>
  </si>
  <si>
    <t>m3-Km</t>
  </si>
  <si>
    <t>Transporte de material interno para acopio &gt;1km</t>
  </si>
  <si>
    <t>Selección y acopio de roca (acuerdo al diseño y por tipo)</t>
  </si>
  <si>
    <t>SELECCIÓN DE ROCA</t>
  </si>
  <si>
    <t>Glb</t>
  </si>
  <si>
    <t>Ensayos de roca (determinado por el proveedor)</t>
  </si>
  <si>
    <t>4.2.1</t>
  </si>
  <si>
    <t>Ensayos de materiales</t>
  </si>
  <si>
    <t>Extracción de roca en cantera (con explosivos)</t>
  </si>
  <si>
    <t>4.1.2</t>
  </si>
  <si>
    <t>Km</t>
  </si>
  <si>
    <t>Habilitación de caminos de accesos a Cantera</t>
  </si>
  <si>
    <t>4.1.1</t>
  </si>
  <si>
    <t>Perforación, explotación y voladura</t>
  </si>
  <si>
    <t>TRABAJOS DE CANTERA</t>
  </si>
  <si>
    <t>Construcción e implementación de polvorín</t>
  </si>
  <si>
    <t>3.1.1</t>
  </si>
  <si>
    <t>Instalación en cantera</t>
  </si>
  <si>
    <t>INSTALACIONES EN CANTERA</t>
  </si>
  <si>
    <t>Movilización y desmovilización de maquinaria</t>
  </si>
  <si>
    <t>2.1.2</t>
  </si>
  <si>
    <t>Instalación de campamento, patio taller y oficinas</t>
  </si>
  <si>
    <t>2.1.1</t>
  </si>
  <si>
    <t>OBRAS PRELIMINARES</t>
  </si>
  <si>
    <t>Trámite, gestión y obtención de permisos para explotación de canteras</t>
  </si>
  <si>
    <t>1.1.4</t>
  </si>
  <si>
    <t>Tramite, gestión y obtención de permisos para almacenamiento y uso de Polvorín</t>
  </si>
  <si>
    <t>1.1.3</t>
  </si>
  <si>
    <t>Tramite, gestión y obtención de permisos para manipulación de explosivos</t>
  </si>
  <si>
    <t>1.1.2</t>
  </si>
  <si>
    <t>Tramite, gestión y obtención de permisos para uso y adquisición de explosivos</t>
  </si>
  <si>
    <t>1.1.1</t>
  </si>
  <si>
    <t>Tramite, gestión y obtención de permisos para explotación de la zona identificada como cantera</t>
  </si>
  <si>
    <t>OBRAS PROVISIONALES</t>
  </si>
  <si>
    <t>P. PARCIAL
S/</t>
  </si>
  <si>
    <t>P. UNITARIO
S/</t>
  </si>
  <si>
    <t>METRADOS</t>
  </si>
  <si>
    <t>DESCRIPCIÓN</t>
  </si>
  <si>
    <t>ITEM</t>
  </si>
  <si>
    <t>und</t>
  </si>
  <si>
    <t>glb</t>
  </si>
  <si>
    <t>COMENTARIOS</t>
  </si>
  <si>
    <t xml:space="preserve">                              PROYECTO: "PAQUETE 4: SOLUCIONES INTEGRALES DE LOS RÍOS CASMA Y HUARMEY"</t>
  </si>
  <si>
    <t xml:space="preserve">                                         OPERACIÓN Y EXPLOTACIÓN DE LA CANTERA DE ROCA CUENCA HUARMEY</t>
  </si>
  <si>
    <t>902.B</t>
  </si>
  <si>
    <t>MEDIDAS DE MANEJO DE RESIDUOS SÓLIDOS</t>
  </si>
  <si>
    <t>902.C.1</t>
  </si>
  <si>
    <t xml:space="preserve">      MONITOREO DE CALIDAD AIRE</t>
  </si>
  <si>
    <t>902.C.2</t>
  </si>
  <si>
    <t xml:space="preserve">      MONITOREO DE CALIDAD RUIDO</t>
  </si>
  <si>
    <t>902.C.3</t>
  </si>
  <si>
    <t xml:space="preserve">      MONITOREO DE CALIDAD AGUA</t>
  </si>
  <si>
    <t>902.C.4</t>
  </si>
  <si>
    <t xml:space="preserve">      MONITOREO DE CALIDAD DE SUELO</t>
  </si>
  <si>
    <t>902.D</t>
  </si>
  <si>
    <t>MEDIDAS DE CONTINGENCIAS Y CIERRE DE OBRA</t>
  </si>
  <si>
    <r>
      <rPr>
        <sz val="9"/>
        <rFont val="Arial Narrow"/>
        <family val="2"/>
      </rPr>
      <t>Transporte de material interno para acopio ≤1km (incluye carguío)</t>
    </r>
  </si>
  <si>
    <t>Propuesta presentada el 02.02.24</t>
  </si>
  <si>
    <t>Revisión</t>
  </si>
  <si>
    <t>Propuesta presentada el 19.07.22</t>
  </si>
  <si>
    <t>Ok - Se mantienen los metrados y P.U del Ppto. adjudicado</t>
  </si>
  <si>
    <t>Ok- Menor metrado, el P.U se mantiene</t>
  </si>
  <si>
    <t>Ok- Mayor metrado, el P.U se mantiene</t>
  </si>
  <si>
    <t>Ok - En el desglose del A.P.U se esta considerando menor metrado.</t>
  </si>
  <si>
    <t>Ok - Se mantienen los P.U del Ppto. adjudicado</t>
  </si>
  <si>
    <t>Se solicita desglose de A.P.U o el retito de dicha partida ya que en las partidas (902B – 902C.1-902C.2 - 902C.3 - 902C.4) se están sustentando las actividades</t>
  </si>
  <si>
    <t>De acuerdo con el histograma se ha incrementado la cantidad de personal en 29K</t>
  </si>
  <si>
    <t>El histograma presentado no coincidide con el desglose de los Costos de Movilización y Desmovilización:
ROCK DRILL (7 und en el cuadro de Movilización) y (6 Und en el Histograma)
GRUPO ELECTROGENO (2 und en el cuadro de Movilización) y (3 Und en el Histograma)
Camioneta (8 und en el cuadro de Movilización) y (9 Und en el cuadro de Costos Indirectos)</t>
  </si>
  <si>
    <t>OHLA POSADA_HUARMEY</t>
  </si>
  <si>
    <t xml:space="preserve"> No se visualiza los siguientes equipos (Retroexcavadora y Camión Grúa) en el histograma de equipos y la planilla de movilización.</t>
  </si>
  <si>
    <t>El APU de esta partida muestra que se ha considerado 208 horas/mes de Cisterna de agua para el uso de control de polvo</t>
  </si>
  <si>
    <t>Se ha incluido en el histograma de equipos y en la planilla de movilización y desmovilización la retroexcavdora y el camión grúa.</t>
  </si>
  <si>
    <t>RPTA OHLAA LOS COMENTARIOS DEL PRESUPUESTO OFERTADO EL 02.02.24</t>
  </si>
  <si>
    <t>Se ha revisado y actualizado la distribución del histograma de personal.</t>
  </si>
  <si>
    <t>Se ha revisado el desglose de los costos de movilizacion y Desmovilización con el histograma presentado.
Se actualiza el costo de movilización a 6und de Rock Drill
Se actualiza el histograma con 02 Grupos electrogenos
Se actualiza el cuadro de costos indirectos a 8 camionetas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</si>
</sst>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1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Times New Roman"/>
      <family val="1"/>
    </font>
    <font>
      <sz val="10"/>
      <color indexed="8"/>
      <name val="Arial"/>
      <family val="2"/>
    </font>
    <font>
      <sz val="10"/>
      <name val="Arial Narrow"/>
      <family val="2"/>
    </font>
    <font>
      <sz val="9"/>
      <name val="Arial Narrow"/>
      <family val="2"/>
    </font>
    <font>
      <sz val="9"/>
      <color theme="1"/>
      <name val="Arial Narrow"/>
      <family val="2"/>
    </font>
    <font>
      <b/>
      <sz val="9"/>
      <color theme="1"/>
      <name val="Arial Narrow"/>
      <family val="2"/>
    </font>
    <font>
      <b/>
      <sz val="9"/>
      <color indexed="8"/>
      <name val="Arial Narrow"/>
      <family val="2"/>
    </font>
    <font>
      <b/>
      <sz val="9"/>
      <name val="Arial Narrow"/>
      <family val="2"/>
    </font>
    <font>
      <b/>
      <sz val="9"/>
      <color rgb="FF000000"/>
      <name val="Arial Narrow"/>
      <family val="2"/>
    </font>
    <font>
      <sz val="9"/>
      <color rgb="FF000000"/>
      <name val="Arial Narrow"/>
      <family val="2"/>
    </font>
    <font>
      <b/>
      <sz val="9"/>
      <color theme="0"/>
      <name val="Arial Narrow"/>
      <family val="2"/>
    </font>
    <font>
      <b/>
      <sz val="10"/>
      <color indexed="8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theme="6" tint="0.79995117038483843"/>
      </left>
      <right style="thin">
        <color theme="6" tint="0.79995117038483843"/>
      </right>
      <top style="thin">
        <color theme="6" tint="0.79995117038483843"/>
      </top>
      <bottom style="thin">
        <color theme="6" tint="0.79995117038483843"/>
      </bottom>
      <diagonal/>
    </border>
    <border>
      <left style="thin">
        <color theme="6" tint="0.79995117038483843"/>
      </left>
      <right style="thin">
        <color theme="6" tint="0.79995117038483843"/>
      </right>
      <top style="thin">
        <color theme="6" tint="0.7999511703848384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2">
    <xf numFmtId="0" fontId="0" fillId="0" borderId="0"/>
    <xf numFmtId="9" fontId="2" fillId="0" borderId="0" applyFont="0" applyFill="0" applyBorder="0" applyAlignment="0" applyProtection="0"/>
    <xf numFmtId="0" fontId="3" fillId="0" borderId="0"/>
    <xf numFmtId="0" fontId="4" fillId="0" borderId="0">
      <alignment vertical="top"/>
    </xf>
    <xf numFmtId="0" fontId="2" fillId="0" borderId="0"/>
    <xf numFmtId="9" fontId="2" fillId="0" borderId="0" applyFont="0" applyFill="0" applyBorder="0" applyAlignment="0" applyProtection="0"/>
    <xf numFmtId="0" fontId="4" fillId="0" borderId="0">
      <alignment vertical="top"/>
    </xf>
    <xf numFmtId="0" fontId="2" fillId="0" borderId="0"/>
    <xf numFmtId="39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9" fillId="0" borderId="0" xfId="3" applyFont="1" applyAlignment="1">
      <alignment horizontal="left" vertical="top" readingOrder="1"/>
    </xf>
    <xf numFmtId="4" fontId="6" fillId="0" borderId="0" xfId="0" applyNumberFormat="1" applyFont="1"/>
    <xf numFmtId="0" fontId="6" fillId="0" borderId="0" xfId="0" applyFont="1" applyAlignment="1">
      <alignment vertical="center"/>
    </xf>
    <xf numFmtId="4" fontId="13" fillId="5" borderId="3" xfId="0" applyNumberFormat="1" applyFont="1" applyFill="1" applyBorder="1" applyAlignment="1">
      <alignment horizontal="center" vertical="center" wrapText="1"/>
    </xf>
    <xf numFmtId="4" fontId="13" fillId="6" borderId="3" xfId="0" applyNumberFormat="1" applyFont="1" applyFill="1" applyBorder="1" applyAlignment="1">
      <alignment horizontal="center" vertical="center" wrapText="1"/>
    </xf>
    <xf numFmtId="4" fontId="13" fillId="7" borderId="3" xfId="0" applyNumberFormat="1" applyFont="1" applyFill="1" applyBorder="1" applyAlignment="1">
      <alignment horizontal="center" vertical="center" wrapText="1"/>
    </xf>
    <xf numFmtId="1" fontId="11" fillId="8" borderId="5" xfId="2" applyNumberFormat="1" applyFont="1" applyFill="1" applyBorder="1" applyAlignment="1">
      <alignment horizontal="center" vertical="center"/>
    </xf>
    <xf numFmtId="0" fontId="10" fillId="8" borderId="5" xfId="2" applyFont="1" applyFill="1" applyBorder="1" applyAlignment="1">
      <alignment horizontal="left" vertical="center"/>
    </xf>
    <xf numFmtId="0" fontId="12" fillId="8" borderId="5" xfId="2" applyFont="1" applyFill="1" applyBorder="1" applyAlignment="1">
      <alignment horizontal="left" vertical="center"/>
    </xf>
    <xf numFmtId="164" fontId="11" fillId="8" borderId="5" xfId="2" applyNumberFormat="1" applyFont="1" applyFill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5" xfId="2" applyFont="1" applyBorder="1" applyAlignment="1">
      <alignment horizontal="left" vertical="center"/>
    </xf>
    <xf numFmtId="164" fontId="11" fillId="0" borderId="5" xfId="2" applyNumberFormat="1" applyFont="1" applyBorder="1" applyAlignment="1">
      <alignment horizontal="center" vertical="center"/>
    </xf>
    <xf numFmtId="0" fontId="10" fillId="0" borderId="5" xfId="2" applyFont="1" applyBorder="1" applyAlignment="1">
      <alignment horizontal="left" vertical="center"/>
    </xf>
    <xf numFmtId="0" fontId="12" fillId="0" borderId="5" xfId="2" applyFont="1" applyBorder="1" applyAlignment="1">
      <alignment horizontal="left" vertical="center"/>
    </xf>
    <xf numFmtId="164" fontId="12" fillId="0" borderId="5" xfId="2" applyNumberFormat="1" applyFont="1" applyBorder="1" applyAlignment="1">
      <alignment horizontal="center" vertical="center"/>
    </xf>
    <xf numFmtId="0" fontId="6" fillId="0" borderId="5" xfId="9" applyFont="1" applyBorder="1" applyAlignment="1">
      <alignment horizontal="center" vertical="center"/>
    </xf>
    <xf numFmtId="0" fontId="6" fillId="0" borderId="5" xfId="9" applyFont="1" applyBorder="1" applyAlignment="1">
      <alignment vertical="center"/>
    </xf>
    <xf numFmtId="2" fontId="6" fillId="3" borderId="5" xfId="9" applyNumberFormat="1" applyFont="1" applyFill="1" applyBorder="1" applyAlignment="1">
      <alignment horizontal="center" vertical="center"/>
    </xf>
    <xf numFmtId="43" fontId="6" fillId="4" borderId="5" xfId="10" applyFont="1" applyFill="1" applyBorder="1" applyAlignment="1">
      <alignment horizontal="center" vertical="center"/>
    </xf>
    <xf numFmtId="0" fontId="7" fillId="0" borderId="5" xfId="9" applyFont="1" applyBorder="1" applyAlignment="1">
      <alignment horizontal="center" vertical="center"/>
    </xf>
    <xf numFmtId="0" fontId="7" fillId="0" borderId="5" xfId="9" applyFont="1" applyBorder="1" applyAlignment="1">
      <alignment vertical="center"/>
    </xf>
    <xf numFmtId="0" fontId="6" fillId="0" borderId="5" xfId="2" applyFont="1" applyBorder="1" applyAlignment="1">
      <alignment horizontal="left" vertical="center" wrapText="1"/>
    </xf>
    <xf numFmtId="0" fontId="6" fillId="0" borderId="5" xfId="2" applyFont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1" fontId="11" fillId="8" borderId="7" xfId="2" applyNumberFormat="1" applyFont="1" applyFill="1" applyBorder="1" applyAlignment="1">
      <alignment horizontal="center" vertical="center"/>
    </xf>
    <xf numFmtId="0" fontId="10" fillId="8" borderId="7" xfId="2" applyFont="1" applyFill="1" applyBorder="1" applyAlignment="1">
      <alignment horizontal="left" vertical="center"/>
    </xf>
    <xf numFmtId="0" fontId="12" fillId="8" borderId="7" xfId="2" applyFont="1" applyFill="1" applyBorder="1" applyAlignment="1">
      <alignment horizontal="left" vertical="center"/>
    </xf>
    <xf numFmtId="4" fontId="10" fillId="8" borderId="1" xfId="0" applyNumberFormat="1" applyFont="1" applyFill="1" applyBorder="1" applyAlignment="1">
      <alignment horizontal="center" vertical="center" wrapText="1"/>
    </xf>
    <xf numFmtId="4" fontId="12" fillId="8" borderId="4" xfId="2" applyNumberFormat="1" applyFont="1" applyFill="1" applyBorder="1" applyAlignment="1">
      <alignment horizontal="right" vertical="center"/>
    </xf>
    <xf numFmtId="4" fontId="10" fillId="8" borderId="4" xfId="2" applyNumberFormat="1" applyFont="1" applyFill="1" applyBorder="1" applyAlignment="1">
      <alignment horizontal="right" vertical="center"/>
    </xf>
    <xf numFmtId="4" fontId="12" fillId="8" borderId="5" xfId="2" applyNumberFormat="1" applyFont="1" applyFill="1" applyBorder="1" applyAlignment="1">
      <alignment horizontal="right" vertical="center"/>
    </xf>
    <xf numFmtId="4" fontId="12" fillId="0" borderId="5" xfId="2" applyNumberFormat="1" applyFont="1" applyBorder="1" applyAlignment="1">
      <alignment horizontal="right" vertical="center"/>
    </xf>
    <xf numFmtId="4" fontId="11" fillId="8" borderId="5" xfId="2" applyNumberFormat="1" applyFont="1" applyFill="1" applyBorder="1" applyAlignment="1">
      <alignment horizontal="right" vertical="center"/>
    </xf>
    <xf numFmtId="4" fontId="11" fillId="0" borderId="5" xfId="2" applyNumberFormat="1" applyFont="1" applyBorder="1" applyAlignment="1">
      <alignment horizontal="right" vertical="center"/>
    </xf>
    <xf numFmtId="4" fontId="6" fillId="0" borderId="5" xfId="2" applyNumberFormat="1" applyFont="1" applyBorder="1" applyAlignment="1">
      <alignment horizontal="right" vertical="center"/>
    </xf>
    <xf numFmtId="4" fontId="7" fillId="0" borderId="5" xfId="0" applyNumberFormat="1" applyFont="1" applyBorder="1" applyAlignment="1">
      <alignment horizontal="right" vertical="center" wrapText="1"/>
    </xf>
    <xf numFmtId="10" fontId="7" fillId="0" borderId="5" xfId="1" applyNumberFormat="1" applyFont="1" applyBorder="1" applyAlignment="1">
      <alignment horizontal="right" vertical="center" wrapText="1"/>
    </xf>
    <xf numFmtId="4" fontId="8" fillId="0" borderId="5" xfId="0" applyNumberFormat="1" applyFont="1" applyBorder="1" applyAlignment="1">
      <alignment horizontal="right" vertical="center" wrapText="1"/>
    </xf>
    <xf numFmtId="4" fontId="7" fillId="2" borderId="6" xfId="0" applyNumberFormat="1" applyFont="1" applyFill="1" applyBorder="1" applyAlignment="1">
      <alignment vertical="center" wrapText="1"/>
    </xf>
    <xf numFmtId="4" fontId="8" fillId="2" borderId="6" xfId="0" applyNumberFormat="1" applyFont="1" applyFill="1" applyBorder="1" applyAlignment="1">
      <alignment vertical="center" wrapText="1"/>
    </xf>
    <xf numFmtId="4" fontId="12" fillId="0" borderId="8" xfId="2" applyNumberFormat="1" applyFont="1" applyBorder="1" applyAlignment="1">
      <alignment horizontal="right" vertical="center"/>
    </xf>
    <xf numFmtId="0" fontId="7" fillId="2" borderId="4" xfId="0" applyFont="1" applyFill="1" applyBorder="1" applyAlignment="1">
      <alignment vertical="center" wrapText="1"/>
    </xf>
    <xf numFmtId="4" fontId="7" fillId="2" borderId="4" xfId="0" applyNumberFormat="1" applyFont="1" applyFill="1" applyBorder="1" applyAlignment="1">
      <alignment vertical="center" wrapText="1"/>
    </xf>
    <xf numFmtId="4" fontId="8" fillId="2" borderId="4" xfId="0" applyNumberFormat="1" applyFont="1" applyFill="1" applyBorder="1" applyAlignment="1">
      <alignment vertical="center" wrapText="1"/>
    </xf>
    <xf numFmtId="0" fontId="14" fillId="0" borderId="0" xfId="3" applyFont="1" applyAlignment="1">
      <alignment horizontal="center" vertical="top" readingOrder="1"/>
    </xf>
    <xf numFmtId="4" fontId="12" fillId="0" borderId="5" xfId="2" applyNumberFormat="1" applyFont="1" applyBorder="1" applyAlignment="1">
      <alignment horizontal="left" vertical="center" wrapText="1"/>
    </xf>
    <xf numFmtId="4" fontId="7" fillId="0" borderId="5" xfId="0" applyNumberFormat="1" applyFont="1" applyBorder="1" applyAlignment="1">
      <alignment horizontal="left" vertical="center" wrapText="1"/>
    </xf>
    <xf numFmtId="4" fontId="6" fillId="0" borderId="5" xfId="2" applyNumberFormat="1" applyFont="1" applyBorder="1" applyAlignment="1">
      <alignment horizontal="left" vertical="center" wrapText="1"/>
    </xf>
    <xf numFmtId="0" fontId="14" fillId="0" borderId="0" xfId="3" applyFont="1" applyAlignment="1">
      <alignment horizontal="center" vertical="top" readingOrder="1"/>
    </xf>
    <xf numFmtId="4" fontId="13" fillId="7" borderId="0" xfId="0" applyNumberFormat="1" applyFont="1" applyFill="1" applyAlignment="1">
      <alignment horizontal="center" vertical="center" wrapText="1"/>
    </xf>
    <xf numFmtId="0" fontId="14" fillId="0" borderId="0" xfId="3" applyFont="1" applyAlignment="1">
      <alignment horizontal="center" vertical="center" readingOrder="1"/>
    </xf>
    <xf numFmtId="0" fontId="14" fillId="0" borderId="0" xfId="3" applyFont="1" applyAlignment="1">
      <alignment horizontal="center" vertical="top" readingOrder="1"/>
    </xf>
    <xf numFmtId="4" fontId="13" fillId="5" borderId="2" xfId="0" applyNumberFormat="1" applyFont="1" applyFill="1" applyBorder="1" applyAlignment="1">
      <alignment horizontal="center"/>
    </xf>
    <xf numFmtId="4" fontId="13" fillId="6" borderId="2" xfId="0" applyNumberFormat="1" applyFont="1" applyFill="1" applyBorder="1" applyAlignment="1">
      <alignment horizontal="center"/>
    </xf>
    <xf numFmtId="4" fontId="13" fillId="7" borderId="2" xfId="0" applyNumberFormat="1" applyFont="1" applyFill="1" applyBorder="1" applyAlignment="1">
      <alignment horizontal="center"/>
    </xf>
  </cellXfs>
  <cellStyles count="12">
    <cellStyle name="Millares [0] 2 2" xfId="8" xr:uid="{15CEF9A0-D195-41D2-9F7F-B844CF4EAB5B}"/>
    <cellStyle name="Millares 2" xfId="10" xr:uid="{A811D914-E3D0-42E2-BE10-4AC9D8F5B5BC}"/>
    <cellStyle name="Normal" xfId="0" builtinId="0"/>
    <cellStyle name="Normal 10 10" xfId="7" xr:uid="{AB938FC2-483D-465A-A738-8C26F7CD797E}"/>
    <cellStyle name="Normal 151" xfId="6" xr:uid="{A985965D-9797-40B4-8CFB-BDBDC621F3A3}"/>
    <cellStyle name="Normal 158" xfId="3" xr:uid="{6A25C18E-2503-4D78-A9BF-50BBF7BE0F93}"/>
    <cellStyle name="Normal 2" xfId="9" xr:uid="{25391BEE-68E7-48E4-8844-74F5CB96CB89}"/>
    <cellStyle name="Normal 2 2 4" xfId="2" xr:uid="{6ED18B60-C06E-4CA6-A5CF-0BFA02B3D5A0}"/>
    <cellStyle name="Normal 2 3" xfId="4" xr:uid="{2942B94B-3E18-4C25-891D-370E09D0C70D}"/>
    <cellStyle name="Porcentaje" xfId="1" builtinId="5"/>
    <cellStyle name="Porcentaje 10" xfId="5" xr:uid="{70E6ACB4-6923-4F9B-89D5-3B742970CF1B}"/>
    <cellStyle name="Porcentaje 2" xfId="11" xr:uid="{3085CC8F-9FCD-41E9-B950-9371CFB0DB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OPLIS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-idbcd-wg1\USER\SETSUBI\ME-2&#31309;&#31639;\01&#31309;&#31639;&#12503;&#12525;&#12472;&#12455;&#12463;&#12488;\&#20013;&#22269;\(2004.12)ACW%20PJ(&#12381;&#12398;2&#65289;\pulau%20final\WINDOWS\Desktop\New%20Folder\Qo-158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hlfs\Estudios2\Users\Eylem\AppData\Roaming\Microsoft\Excel\TIFLIS_TUNEL_TEKLIF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t_main\khw\DAEWOO\UPSC\&#49444;&#52824;&#44277;&#49324;\&#51077;&#52272;&#44204;&#51201;-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Contents"/>
      <sheetName val="Summary"/>
      <sheetName val="HQBuilding"/>
      <sheetName val="FitOutHQBldg"/>
      <sheetName val="Security"/>
      <sheetName val="AutoMessengerSystem"/>
      <sheetName val="PASystem"/>
      <sheetName val="TelephoneSystem"/>
      <sheetName val="HQSpecialSystems"/>
      <sheetName val="WaterFeatures"/>
      <sheetName val="DealerRoom"/>
      <sheetName val="Services"/>
      <sheetName val="ACtoStairs"/>
      <sheetName val="GoodsDelivery"/>
      <sheetName val="ToiletPods"/>
      <sheetName val="HQBldgExtCladding"/>
      <sheetName val="GlazedSouthWall"/>
      <sheetName val="HQFFandE"/>
      <sheetName val="ConferenceCentre"/>
      <sheetName val="FitOutConfCentre"/>
      <sheetName val="ConfCentreSpecialSystems"/>
      <sheetName val="ConfCentreExtCladding"/>
      <sheetName val="ConfFFandE"/>
      <sheetName val="CarPark"/>
      <sheetName val="StatutoryCharges"/>
      <sheetName val="Drawingscover"/>
      <sheetName val="Drawings"/>
      <sheetName val="GFA HQ Building"/>
      <sheetName val="GFA Conference"/>
      <sheetName val="GeneralSummary"/>
      <sheetName val="ElementalSummary"/>
      <sheetName val="Su}}ary"/>
      <sheetName val="SHOPLIST"/>
      <sheetName val="BQ"/>
      <sheetName val="BQ External"/>
      <sheetName val="Notes"/>
      <sheetName val="Basis"/>
      <sheetName val="TAS"/>
      <sheetName val="#REF"/>
      <sheetName val="StattCo yCharges"/>
      <sheetName val="GFA_HQ_Building"/>
      <sheetName val="GFA_Conference"/>
      <sheetName val="icmal"/>
      <sheetName val="Penthouse Apartment"/>
      <sheetName val="SubmitCal"/>
      <sheetName val="LABOUR HISTOGRAM"/>
      <sheetName val="D-623D"/>
      <sheetName val="Sheet1"/>
      <sheetName val="Option"/>
      <sheetName val="Chiet tinh dz22"/>
      <sheetName val="Chiet tinh dz35"/>
      <sheetName val="Cash2"/>
      <sheetName val="Z"/>
      <sheetName val="CT Thang Mo"/>
      <sheetName val="Raw Data"/>
      <sheetName val="_______"/>
      <sheetName val="核算项目余额表"/>
      <sheetName val="Criteria"/>
      <sheetName val="Assumptions"/>
      <sheetName val="@risk rents and incentives"/>
      <sheetName val="Car park lease"/>
      <sheetName val="Net rent analysis"/>
      <sheetName val="Poz-1 "/>
      <sheetName val="차액보증"/>
      <sheetName val="Lab Cum Hist"/>
      <sheetName val="改加胶玻璃、室外栏杆"/>
      <sheetName val="1"/>
      <sheetName val="BQ_External"/>
      <sheetName val="Bill_1"/>
      <sheetName val="Bill_2"/>
      <sheetName val="Bill_3"/>
      <sheetName val="Bill_4"/>
      <sheetName val="Bill_5"/>
      <sheetName val="Bill_6"/>
      <sheetName val="Bill_7"/>
      <sheetName val="CASHFLOWS"/>
      <sheetName val="LEVEL SHEET"/>
      <sheetName val="Graph Data (DO NOT PRINT)"/>
      <sheetName val="BOQ"/>
      <sheetName val="Bill No. 2"/>
      <sheetName val="ancillary"/>
      <sheetName val="FOL - Bar"/>
      <sheetName val="Data"/>
      <sheetName val="Tender Summary"/>
      <sheetName val="Insurance Ext"/>
      <sheetName val="Prelims"/>
      <sheetName val="SPT vs PHI"/>
      <sheetName val="Customize Your Invoice"/>
      <sheetName val="B"/>
      <sheetName val="HVAC BoQ"/>
      <sheetName val="PriceSummary"/>
      <sheetName val="Sheet2"/>
      <sheetName val="LABOUR_HISTOGRAM"/>
      <sheetName val="JAS"/>
      <sheetName val="企业表一"/>
      <sheetName val="M-5C"/>
      <sheetName val="M-5A"/>
      <sheetName val=""/>
      <sheetName val="Projet, methodes &amp; couts"/>
      <sheetName val="Macro1"/>
      <sheetName val="Planning"/>
      <sheetName val="TAHRIR"/>
      <sheetName val="Bases"/>
      <sheetName val="Risques majeurs &amp; Frais Ind."/>
      <sheetName val="Bouclage"/>
      <sheetName val="AREG_05"/>
      <sheetName val="intr stool brkup"/>
      <sheetName val="CT  PL"/>
      <sheetName val="budget summary (2)"/>
      <sheetName val="Budget Analysis Summary"/>
      <sheetName val="Budget"/>
      <sheetName val="Rate analysis"/>
      <sheetName val="ConferenceCentre_x0000_옰ʒ䄂ʒ鵠ʐ䄂ʒ閐̐䄂ʒ蕈̐"/>
      <sheetName val="HQ-TO"/>
      <sheetName val="Body Sheet"/>
      <sheetName val="1.0 Executive Summary"/>
      <sheetName val="ANNEXURE-A"/>
      <sheetName val="GFA_HQ_Building1"/>
      <sheetName val="Top sheet"/>
      <sheetName val="COC"/>
      <sheetName val="Bill 2"/>
      <sheetName val="POWER"/>
      <sheetName val="MTP"/>
      <sheetName val="List"/>
      <sheetName val="GFA_Conference1"/>
      <sheetName val="BQ_External1"/>
      <sheetName val="Penthouse_Apartment"/>
      <sheetName val="StattCo_yCharges"/>
      <sheetName val="Raw_Data"/>
      <sheetName val="@risk_rents_and_incentives"/>
      <sheetName val="Car_park_lease"/>
      <sheetName val="Net_rent_analysis"/>
      <sheetName val="Poz-1_"/>
      <sheetName val="Chiet_tinh_dz22"/>
      <sheetName val="Chiet_tinh_dz35"/>
      <sheetName val="Lab_Cum_Hist"/>
      <sheetName val="Graph_Data_(DO_NOT_PRINT)"/>
      <sheetName val="Projet,_methodes_&amp;_couts"/>
      <sheetName val="Risques_majeurs_&amp;_Frais_Ind_"/>
      <sheetName val="CT_Thang_Mo"/>
      <sheetName val="Bill_No__2"/>
      <sheetName val="SPT_vs_PHI"/>
      <sheetName val="budget_summary_(2)"/>
      <sheetName val="Budget_Analysis_Summary"/>
      <sheetName val="CT__PL"/>
      <sheetName val="LEVEL_SHEET"/>
      <sheetName val="FOL_-_Bar"/>
      <sheetName val="Currencies"/>
      <sheetName val="Geneí¬_x0008_i_x0000__x0000__x0014__x0000_0."/>
      <sheetName val="70_x0000_,/0_x0000_s«_x0008_i_x0000_Æø_x0003_í¬_x0008_i_x0000_"/>
      <sheetName val="LABOUR_HISTOGRAM1"/>
      <sheetName val="Inputs"/>
      <sheetName val="WITHOUT C&amp;I PROFIT (3)"/>
      <sheetName val="250mm"/>
      <sheetName val="200mm"/>
      <sheetName val="160mm"/>
      <sheetName val="FITTINGS"/>
      <sheetName val="VALVE CHAMBERS"/>
      <sheetName val="Fire Hydrants"/>
      <sheetName val="B.GATE VALVE"/>
      <sheetName val="Sub G1 Fire"/>
      <sheetName val="Sub G12 Fire"/>
      <sheetName val="Ap A"/>
      <sheetName val="Sheet3"/>
      <sheetName val="SHOPLIST.xls"/>
      <sheetName val="2 Div 14 "/>
      <sheetName val="기계내역서"/>
      <sheetName val="DATAS"/>
      <sheetName val="Tender_Summary"/>
      <sheetName val="Insurance_Ext"/>
      <sheetName val="Customize_Your_Invoice"/>
      <sheetName val="HVAC_BoQ"/>
      <sheetName val="GFA_HQ_Building3"/>
      <sheetName val="GFA_Conference3"/>
      <sheetName val="StattCo_yCharges2"/>
      <sheetName val="BQ_External3"/>
      <sheetName val="Penthouse_Apartment2"/>
      <sheetName val="LABOUR_HISTOGRAM3"/>
      <sheetName val="Chiet_tinh_dz222"/>
      <sheetName val="Chiet_tinh_dz352"/>
      <sheetName val="CT_Thang_Mo2"/>
      <sheetName val="Raw_Data2"/>
      <sheetName val="@risk_rents_and_incentives2"/>
      <sheetName val="Car_park_lease2"/>
      <sheetName val="Net_rent_analysis2"/>
      <sheetName val="Poz-1_2"/>
      <sheetName val="Lab_Cum_Hist2"/>
      <sheetName val="Graph_Data_(DO_NOT_PRINT)2"/>
      <sheetName val="LEVEL_SHEET2"/>
      <sheetName val="Bill_No__22"/>
      <sheetName val="Tender_Summary2"/>
      <sheetName val="Insurance_Ext2"/>
      <sheetName val="FOL_-_Bar2"/>
      <sheetName val="SPT_vs_PHI2"/>
      <sheetName val="Customize_Your_Invoice2"/>
      <sheetName val="HVAC_BoQ2"/>
      <sheetName val="budget_summary_(2)1"/>
      <sheetName val="Budget_Analysis_Summary1"/>
      <sheetName val="Body_Sheet1"/>
      <sheetName val="1_0_Executive_Summary1"/>
      <sheetName val="Projet,_methodes_&amp;_couts1"/>
      <sheetName val="Risques_majeurs_&amp;_Frais_Ind_1"/>
      <sheetName val="CT__PL1"/>
      <sheetName val="Top_sheet1"/>
      <sheetName val="intr_stool_brkup1"/>
      <sheetName val="Rate_analysis1"/>
      <sheetName val="GFA_HQ_Building2"/>
      <sheetName val="GFA_Conference2"/>
      <sheetName val="StattCo_yCharges1"/>
      <sheetName val="BQ_External2"/>
      <sheetName val="Penthouse_Apartment1"/>
      <sheetName val="LABOUR_HISTOGRAM2"/>
      <sheetName val="Chiet_tinh_dz221"/>
      <sheetName val="Chiet_tinh_dz351"/>
      <sheetName val="CT_Thang_Mo1"/>
      <sheetName val="Raw_Data1"/>
      <sheetName val="@risk_rents_and_incentives1"/>
      <sheetName val="Car_park_lease1"/>
      <sheetName val="Net_rent_analysis1"/>
      <sheetName val="Poz-1_1"/>
      <sheetName val="Lab_Cum_Hist1"/>
      <sheetName val="Graph_Data_(DO_NOT_PRINT)1"/>
      <sheetName val="LEVEL_SHEET1"/>
      <sheetName val="Bill_No__21"/>
      <sheetName val="Tender_Summary1"/>
      <sheetName val="Insurance_Ext1"/>
      <sheetName val="FOL_-_Bar1"/>
      <sheetName val="SPT_vs_PHI1"/>
      <sheetName val="Customize_Your_Invoice1"/>
      <sheetName val="HVAC_BoQ1"/>
      <sheetName val="Body_Sheet"/>
      <sheetName val="1_0_Executive_Summary"/>
      <sheetName val="Top_sheet"/>
      <sheetName val="intr_stool_brkup"/>
      <sheetName val="Rate_analysis"/>
      <sheetName val="sal"/>
      <sheetName val="SAP"/>
      <sheetName val="PROJECT BRIEF"/>
      <sheetName val="ACT_SPS"/>
      <sheetName val="SPSF"/>
      <sheetName val="Invoice Summary"/>
      <sheetName val="Bill 1"/>
      <sheetName val="Bill 3"/>
      <sheetName val="Bill 4"/>
      <sheetName val="Bill 5"/>
      <sheetName val="Bill 6"/>
      <sheetName val="Bill 7"/>
      <sheetName val="POWER ASSUMPTIONS"/>
      <sheetName val="concrete"/>
      <sheetName val="beam-reinft-IIInd floor"/>
      <sheetName val="beam-reinft-machine rm"/>
      <sheetName val="girder"/>
      <sheetName val="Rocker"/>
      <sheetName val="98Price"/>
      <sheetName val="Dubai golf"/>
      <sheetName val="C (3)"/>
      <sheetName val="GFA_HQ_Building4"/>
      <sheetName val="GFA_Conference4"/>
      <sheetName val="StattCo_yCharges3"/>
      <sheetName val="BQ_External4"/>
      <sheetName val="Penthouse_Apartment3"/>
      <sheetName val="LABOUR_HISTOGRAM4"/>
      <sheetName val="Chiet_tinh_dz223"/>
      <sheetName val="Chiet_tinh_dz353"/>
      <sheetName val="CT_Thang_Mo3"/>
      <sheetName val="Raw_Data3"/>
      <sheetName val="@risk_rents_and_incentives3"/>
      <sheetName val="Car_park_lease3"/>
      <sheetName val="Net_rent_analysis3"/>
      <sheetName val="Poz-1_3"/>
      <sheetName val="Lab_Cum_Hist3"/>
      <sheetName val="Graph_Data_(DO_NOT_PRINT)3"/>
      <sheetName val="LEVEL_SHEET3"/>
      <sheetName val="Bill_No__23"/>
      <sheetName val="Tender_Summary3"/>
      <sheetName val="Insurance_Ext3"/>
      <sheetName val="FOL_-_Bar3"/>
      <sheetName val="SPT_vs_PHI3"/>
      <sheetName val="Customize_Your_Invoice3"/>
      <sheetName val="HVAC_BoQ3"/>
      <sheetName val="budget_summary_(2)2"/>
      <sheetName val="Budget_Analysis_Summary2"/>
      <sheetName val="Body_Sheet2"/>
      <sheetName val="1_0_Executive_Summary2"/>
      <sheetName val="Projet,_methodes_&amp;_couts2"/>
      <sheetName val="Risques_majeurs_&amp;_Frais_Ind_2"/>
      <sheetName val="CT__PL2"/>
      <sheetName val="Top_sheet2"/>
      <sheetName val="intr_stool_brkup2"/>
      <sheetName val="Rate_analysis2"/>
      <sheetName val="GFA_HQ_Building5"/>
      <sheetName val="GFA_Conference5"/>
      <sheetName val="StattCo_yCharges4"/>
      <sheetName val="BQ_External5"/>
      <sheetName val="Penthouse_Apartment4"/>
      <sheetName val="LABOUR_HISTOGRAM5"/>
      <sheetName val="Chiet_tinh_dz224"/>
      <sheetName val="Chiet_tinh_dz354"/>
      <sheetName val="CT_Thang_Mo4"/>
      <sheetName val="Raw_Data4"/>
      <sheetName val="@risk_rents_and_incentives4"/>
      <sheetName val="Car_park_lease4"/>
      <sheetName val="Net_rent_analysis4"/>
      <sheetName val="Poz-1_4"/>
      <sheetName val="Lab_Cum_Hist4"/>
      <sheetName val="Graph_Data_(DO_NOT_PRINT)4"/>
      <sheetName val="LEVEL_SHEET4"/>
      <sheetName val="Bill_No__24"/>
      <sheetName val="Tender_Summary4"/>
      <sheetName val="Insurance_Ext4"/>
      <sheetName val="FOL_-_Bar4"/>
      <sheetName val="SPT_vs_PHI4"/>
      <sheetName val="Customize_Your_Invoice4"/>
      <sheetName val="HVAC_BoQ4"/>
      <sheetName val="budget_summary_(2)3"/>
      <sheetName val="Budget_Analysis_Summary3"/>
      <sheetName val="Body_Sheet3"/>
      <sheetName val="1_0_Executive_Summary3"/>
      <sheetName val="Projet,_methodes_&amp;_couts3"/>
      <sheetName val="Risques_majeurs_&amp;_Frais_Ind_3"/>
      <sheetName val="CT__PL3"/>
      <sheetName val="Top_sheet3"/>
      <sheetName val="intr_stool_brkup3"/>
      <sheetName val="Rate_analysis3"/>
      <sheetName val="BILL COV"/>
      <sheetName val="Ra  stair"/>
      <sheetName val="공종별_집계금액"/>
      <sheetName val="Wall"/>
      <sheetName val="Geneí¬_x0008_i"/>
      <sheetName val="70"/>
      <sheetName val="GFA_HQ_Building6"/>
      <sheetName val="MOS"/>
      <sheetName val="CODE"/>
      <sheetName val="Civil Boq"/>
      <sheetName val="마산월령동골조물량변경"/>
      <sheetName val="CHART OF ACCOUNTS"/>
      <sheetName val="E-Bill No.6 A-O"/>
      <sheetName val="Bill_21"/>
      <sheetName val="Ap_A"/>
      <sheetName val="SHOPLIST_xls"/>
      <sheetName val="Geneí¬i0_"/>
      <sheetName val="70,/0s«iÆøí¬i"/>
      <sheetName val="2_Div_14_"/>
      <sheetName val="PROJECT_BRIEF"/>
      <sheetName val="Invoice_Summary"/>
      <sheetName val="ABSTRACT"/>
      <sheetName val="DETAILED  BOQ"/>
      <sheetName val="M-Book for Conc"/>
      <sheetName val="M-Book for FW"/>
      <sheetName val="Vehicles"/>
      <sheetName val="PA- Consutant "/>
      <sheetName val="Design"/>
      <sheetName val="Annex"/>
      <sheetName val="factors"/>
      <sheetName val="P4-B"/>
      <sheetName val="Break_Up"/>
      <sheetName val="RESULT"/>
      <sheetName val="IO LIST"/>
      <sheetName val="Formulas"/>
      <sheetName val="Material "/>
      <sheetName val="Quote Sheet"/>
      <sheetName val="upa"/>
      <sheetName val="foot-slab reinft"/>
      <sheetName val="Materials Cost(PCC)"/>
      <sheetName val="PROJECT_BRIEF1"/>
      <sheetName val="Bill_22"/>
      <sheetName val="C_(3)1"/>
      <sheetName val="Ap_A1"/>
      <sheetName val="2_Div_14_1"/>
      <sheetName val="Bill_11"/>
      <sheetName val="Bill_31"/>
      <sheetName val="Bill_41"/>
      <sheetName val="Bill_51"/>
      <sheetName val="Bill_61"/>
      <sheetName val="Bill_71"/>
      <sheetName val="Dubai_golf"/>
      <sheetName val="beam-reinft-IIInd_floor"/>
      <sheetName val="POWER_ASSUMPTIONS"/>
      <sheetName val="beam-reinft-machine_rm"/>
      <sheetName val="C_(3)"/>
      <sheetName val="CERTIFICATE"/>
      <sheetName val="Softscape Buildup"/>
      <sheetName val="Mat'l Rate"/>
      <sheetName val="HIRED LABOUR CODE"/>
      <sheetName val="Toolbox"/>
      <sheetName val="Data_Summary"/>
      <sheetName val="India F&amp;S Template"/>
      <sheetName val="Day work"/>
      <sheetName val="Activity List"/>
      <sheetName val="房屋及建筑物"/>
      <sheetName val="XL4Poppy"/>
      <sheetName val="B185-B-2"/>
      <sheetName val="B185-B-3"/>
      <sheetName val="B185-B-4"/>
      <sheetName val="B185-B-5"/>
      <sheetName val="B185-B-6"/>
      <sheetName val="B185-B-7"/>
      <sheetName val="B185-B-8"/>
      <sheetName val="B185-B-9.1"/>
      <sheetName val="B185-B-9.2"/>
      <sheetName val="ConferenceCentre?옰ʒ䄂ʒ鵠ʐ䄂ʒ閐̐䄂ʒ蕈̐"/>
      <sheetName val="INSTR"/>
      <sheetName val="GFA_HQ_Building8"/>
      <sheetName val="GFA_Conference7"/>
      <sheetName val="BQ_External7"/>
      <sheetName val="Graph_Data_(DO_NOT_PRINT)6"/>
      <sheetName val="Penthouse_Apartment6"/>
      <sheetName val="Chiet_tinh_dz226"/>
      <sheetName val="Chiet_tinh_dz356"/>
      <sheetName val="StattCo_yCharges6"/>
      <sheetName val="Raw_Data6"/>
      <sheetName val="LABOUR_HISTOGRAM7"/>
      <sheetName val="@risk_rents_and_incentives6"/>
      <sheetName val="Car_park_lease6"/>
      <sheetName val="Net_rent_analysis6"/>
      <sheetName val="Poz-1_6"/>
      <sheetName val="CT_Thang_Mo6"/>
      <sheetName val="Lab_Cum_Hist6"/>
      <sheetName val="LEVEL_SHEET6"/>
      <sheetName val="Bill_No__26"/>
      <sheetName val="Tender_Summary6"/>
      <sheetName val="Insurance_Ext6"/>
      <sheetName val="FOL_-_Bar6"/>
      <sheetName val="SPT_vs_PHI6"/>
      <sheetName val="Customize_Your_Invoice6"/>
      <sheetName val="HVAC_BoQ6"/>
      <sheetName val="budget_summary_(2)5"/>
      <sheetName val="Budget_Analysis_Summary5"/>
      <sheetName val="Body_Sheet5"/>
      <sheetName val="1_0_Executive_Summary5"/>
      <sheetName val="Projet,_methodes_&amp;_couts5"/>
      <sheetName val="Risques_majeurs_&amp;_Frais_Ind_5"/>
      <sheetName val="Top_sheet5"/>
      <sheetName val="CT__PL5"/>
      <sheetName val="intr_stool_brkup5"/>
      <sheetName val="Rate_analysis5"/>
      <sheetName val="Dubai_golf1"/>
      <sheetName val="SHOPLIST_xls1"/>
      <sheetName val="Bill_12"/>
      <sheetName val="Bill_32"/>
      <sheetName val="Bill_42"/>
      <sheetName val="Bill_52"/>
      <sheetName val="Bill_62"/>
      <sheetName val="Bill_72"/>
      <sheetName val="beam-reinft-IIInd_floor1"/>
      <sheetName val="Invoice_Summary1"/>
      <sheetName val="POWER_ASSUMPTIONS1"/>
      <sheetName val="beam-reinft-machine_rm1"/>
      <sheetName val="Geneí¬i"/>
      <sheetName val="GFA_HQ_Building7"/>
      <sheetName val="GFA_Conference6"/>
      <sheetName val="BQ_External6"/>
      <sheetName val="StattCo_yCharges5"/>
      <sheetName val="Penthouse_Apartment5"/>
      <sheetName val="LABOUR_HISTOGRAM6"/>
      <sheetName val="Graph_Data_(DO_NOT_PRINT)5"/>
      <sheetName val="Projet,_methodes_&amp;_couts4"/>
      <sheetName val="Risques_majeurs_&amp;_Frais_Ind_4"/>
      <sheetName val="Chiet_tinh_dz225"/>
      <sheetName val="Chiet_tinh_dz355"/>
      <sheetName val="Raw_Data5"/>
      <sheetName val="@risk_rents_and_incentives5"/>
      <sheetName val="Car_park_lease5"/>
      <sheetName val="Net_rent_analysis5"/>
      <sheetName val="Poz-1_5"/>
      <sheetName val="CT_Thang_Mo5"/>
      <sheetName val="Lab_Cum_Hist5"/>
      <sheetName val="Bill_No__25"/>
      <sheetName val="CT__PL4"/>
      <sheetName val="budget_summary_(2)4"/>
      <sheetName val="Budget_Analysis_Summary4"/>
      <sheetName val="Customize_Your_Invoice5"/>
      <sheetName val="HVAC_BoQ5"/>
      <sheetName val="FOL_-_Bar5"/>
      <sheetName val="LEVEL_SHEET5"/>
      <sheetName val="SPT_vs_PHI5"/>
      <sheetName val="Body_Sheet4"/>
      <sheetName val="1_0_Executive_Summary4"/>
      <sheetName val="intr_stool_brkup4"/>
      <sheetName val="Tender_Summary5"/>
      <sheetName val="Insurance_Ext5"/>
      <sheetName val="Top_sheet4"/>
      <sheetName val="Rate_analysis4"/>
      <sheetName val="GFA_HQ_Building9"/>
      <sheetName val="GFA_Conference8"/>
      <sheetName val="BQ_External8"/>
      <sheetName val="Graph_Data_(DO_NOT_PRINT)7"/>
      <sheetName val="Penthouse_Apartment7"/>
      <sheetName val="Chiet_tinh_dz227"/>
      <sheetName val="Chiet_tinh_dz357"/>
      <sheetName val="StattCo_yCharges7"/>
      <sheetName val="Raw_Data7"/>
      <sheetName val="LABOUR_HISTOGRAM8"/>
      <sheetName val="@risk_rents_and_incentives7"/>
      <sheetName val="Car_park_lease7"/>
      <sheetName val="Net_rent_analysis7"/>
      <sheetName val="Poz-1_7"/>
      <sheetName val="CT_Thang_Mo7"/>
      <sheetName val="Lab_Cum_Hist7"/>
      <sheetName val="LEVEL_SHEET7"/>
      <sheetName val="Bill_No__27"/>
      <sheetName val="Tender_Summary7"/>
      <sheetName val="Insurance_Ext7"/>
      <sheetName val="FOL_-_Bar7"/>
      <sheetName val="SPT_vs_PHI7"/>
      <sheetName val="Working for RCC"/>
      <sheetName val="2_Div_14_2"/>
      <sheetName val="Bill_23"/>
      <sheetName val="Ap_A2"/>
      <sheetName val="PROJECT_BRIEF2"/>
      <sheetName val="C_(3)2"/>
      <sheetName val="WITHOUT_C&amp;I_PROFIT_(3)"/>
      <sheetName val="Civil_Boq"/>
      <sheetName val="DETAILED__BOQ"/>
      <sheetName val="M-Book_for_Conc"/>
      <sheetName val="M-Book_for_FW"/>
      <sheetName val="Activity_List"/>
      <sheetName val="HIRED_LABOUR_CODE"/>
      <sheetName val="PA-_Consutant_"/>
      <sheetName val="foot-slab_reinft"/>
      <sheetName val="Softscape_Buildup"/>
      <sheetName val="Mat'l_Rate"/>
      <sheetName val="Ap_A3"/>
      <sheetName val="2_Div_14_3"/>
      <sheetName val="SHOPLIST_xls2"/>
      <sheetName val="PROJECT_BRIEF3"/>
      <sheetName val="Bill_24"/>
      <sheetName val="C_(3)3"/>
      <sheetName val="Bill_13"/>
      <sheetName val="Bill_33"/>
      <sheetName val="Bill_43"/>
      <sheetName val="Bill_53"/>
      <sheetName val="Bill_63"/>
      <sheetName val="Bill_73"/>
      <sheetName val="Dubai_golf2"/>
      <sheetName val="beam-reinft-IIInd_floor2"/>
      <sheetName val="Invoice_Summary2"/>
      <sheetName val="POWER_ASSUMPTIONS2"/>
      <sheetName val="beam-reinft-machine_rm2"/>
      <sheetName val="Civil_Boq1"/>
      <sheetName val="WITHOUT_C&amp;I_PROFIT_(3)1"/>
      <sheetName val="Activity_List1"/>
      <sheetName val="Softscape_Buildup1"/>
      <sheetName val="Mat'l_Rate1"/>
      <sheetName val="RA-markate"/>
      <sheetName val="갑지"/>
      <sheetName val="15-MECH"/>
      <sheetName val="VALVE_CHAMBERS"/>
      <sheetName val="Fire_Hydrants"/>
      <sheetName val="B_GATE_VALVE"/>
      <sheetName val="Sub_G1_Fire"/>
      <sheetName val="Sub_G12_Fire"/>
      <sheetName val="DETAILED__BOQ1"/>
      <sheetName val="M-Book_for_Conc1"/>
      <sheetName val="M-Book_for_FW1"/>
      <sheetName val="Ra__stair"/>
      <sheetName val="HIRED_LABOUR_CODE1"/>
      <sheetName val="PA-_Consutant_1"/>
      <sheetName val="foot-slab_reinft1"/>
      <sheetName val="BILL_COV"/>
      <sheetName val="budget_summary_(2)6"/>
      <sheetName val="Budget_Analysis_Summary6"/>
      <sheetName val="Customize_Your_Invoice7"/>
      <sheetName val="HVAC_BoQ7"/>
      <sheetName val="Projet,_methodes_&amp;_couts6"/>
      <sheetName val="Risques_majeurs_&amp;_Frais_Ind_6"/>
      <sheetName val="CT__PL6"/>
      <sheetName val="intr_stool_brkup6"/>
      <sheetName val="Top_sheet6"/>
      <sheetName val="Body_Sheet6"/>
      <sheetName val="1_0_Executive_Summary6"/>
      <sheetName val="Bill_14"/>
      <sheetName val="Bill_25"/>
      <sheetName val="Bill_34"/>
      <sheetName val="Bill_44"/>
      <sheetName val="Bill_54"/>
      <sheetName val="Bill_64"/>
      <sheetName val="Bill_74"/>
      <sheetName val="2_Div_14_4"/>
      <sheetName val="Ap_A4"/>
      <sheetName val="SHOPLIST_xls3"/>
      <sheetName val="Dubai_golf3"/>
      <sheetName val="beam-reinft-IIInd_floor3"/>
      <sheetName val="beam-reinft-machine_rm3"/>
      <sheetName val="POWER_ASSUMPTIONS3"/>
      <sheetName val="Invoice_Summary3"/>
      <sheetName val="PROJECT_BRIEF4"/>
      <sheetName val="C_(3)4"/>
      <sheetName val="Civil_Boq2"/>
      <sheetName val="Activity_List2"/>
      <sheetName val="WITHOUT_C&amp;I_PROFIT_(3)2"/>
      <sheetName val="VALVE_CHAMBERS1"/>
      <sheetName val="Fire_Hydrants1"/>
      <sheetName val="B_GATE_VALVE1"/>
      <sheetName val="Sub_G1_Fire1"/>
      <sheetName val="Sub_G12_Fire1"/>
      <sheetName val="DETAILED__BOQ2"/>
      <sheetName val="M-Book_for_Conc2"/>
      <sheetName val="M-Book_for_FW2"/>
      <sheetName val="Ra__stair1"/>
      <sheetName val="HIRED_LABOUR_CODE2"/>
      <sheetName val="PA-_Consutant_2"/>
      <sheetName val="foot-slab_reinft2"/>
      <sheetName val="BILL_COV1"/>
      <sheetName val="Eq. Mobilization"/>
      <sheetName val="Chiet t"/>
      <sheetName val="COLUMN"/>
      <sheetName val="Staffing and Rates IA"/>
      <sheetName val="w't table"/>
      <sheetName val="cp-e1"/>
      <sheetName val="Div. 02"/>
      <sheetName val="Div. 03"/>
      <sheetName val="Div. 04"/>
      <sheetName val="Div. 05"/>
      <sheetName val="Div. 06"/>
      <sheetName val="Div. 07"/>
      <sheetName val="Div. 08"/>
      <sheetName val="Div. 09"/>
      <sheetName val="Div. 10"/>
      <sheetName val="Div. 11"/>
      <sheetName val="Div. 12"/>
      <sheetName val="Div.13"/>
      <sheetName val="EXTERNAL WORKS"/>
      <sheetName val="PARAMETER"/>
      <sheetName val="PRODUCTIVITY RATE"/>
      <sheetName val="U.R.A - MASONRY"/>
      <sheetName val="U.R.A - PLASTERING"/>
      <sheetName val="U.R.A - TILING"/>
      <sheetName val="U.R.A - GRANITE"/>
      <sheetName val="V.C 2 - EARTHWORK"/>
      <sheetName val="V.C 9 - CERAMIC"/>
      <sheetName val="V.C 9 - FINISHES"/>
      <sheetName val="Rate_analysis6"/>
      <sheetName val="Day_work"/>
      <sheetName val="Quantity"/>
      <sheetName val="??-BLDG"/>
      <sheetName val="PNT-QUOT-#3"/>
      <sheetName val="COAT&amp;WRAP-QIOT-#3"/>
      <sheetName val="ml"/>
      <sheetName val="col-reinft1"/>
      <sheetName val="bill nb2-Plumbing &amp; Drainag"/>
      <sheetName val="Pl &amp; Dr B"/>
      <sheetName val="Pl &amp; Dr G"/>
      <sheetName val="Pl &amp; Dr M"/>
      <sheetName val="Pl &amp; Dr 1"/>
      <sheetName val="Pl &amp; Dr 2"/>
      <sheetName val="Pl &amp; Dr 3"/>
      <sheetName val="Pl &amp; Dr 4"/>
      <sheetName val="Pl &amp; Dr 5"/>
      <sheetName val="Pl &amp; Dr 6"/>
      <sheetName val="Pl &amp; Dr 7"/>
      <sheetName val="Pl &amp; Dr 8"/>
      <sheetName val="Pl &amp; Dr R"/>
      <sheetName val="FF B"/>
      <sheetName val="FF G"/>
      <sheetName val="FF M"/>
      <sheetName val="FF 1"/>
      <sheetName val="FF 2 "/>
      <sheetName val="FF 3"/>
      <sheetName val="FF 4"/>
      <sheetName val="FF 5"/>
      <sheetName val="FF 6 "/>
      <sheetName val="FF 7"/>
      <sheetName val="FF 8"/>
      <sheetName val="FF R"/>
      <sheetName val="bill nb3-FF"/>
      <sheetName val="HVAC B"/>
      <sheetName val="HVAC G"/>
      <sheetName val="HVAC M"/>
      <sheetName val="HVAC 1"/>
      <sheetName val="HVAC 2"/>
      <sheetName val="HVAC 3"/>
      <sheetName val="HVAC 4"/>
      <sheetName val="HVAC 5"/>
      <sheetName val="HVAC 6"/>
      <sheetName val="HVAC 7"/>
      <sheetName val="HVAC 8"/>
      <sheetName val="HVAC R"/>
      <sheetName val="bill nb4-HVAC"/>
      <sheetName val="Pre"/>
      <sheetName val="SC B"/>
      <sheetName val="SC G"/>
      <sheetName val="SC M"/>
      <sheetName val="SC 1"/>
      <sheetName val="SC 2"/>
      <sheetName val="SC 3"/>
      <sheetName val="SC 4"/>
      <sheetName val="SC 5"/>
      <sheetName val="SC 6"/>
      <sheetName val="SC 7"/>
      <sheetName val="SC 8"/>
      <sheetName val="SC R"/>
      <sheetName val="6-SC"/>
      <sheetName val="AV B"/>
      <sheetName val="AV G"/>
      <sheetName val="AV M"/>
      <sheetName val="AV 1"/>
      <sheetName val="AV 2"/>
      <sheetName val="AV 3"/>
      <sheetName val="AV 4"/>
      <sheetName val="AV 5"/>
      <sheetName val="AV 6"/>
      <sheetName val="AV 7"/>
      <sheetName val="AV 8"/>
      <sheetName val="7-AV"/>
      <sheetName val="EL B"/>
      <sheetName val="ELG"/>
      <sheetName val="EL M"/>
      <sheetName val="EL 1"/>
      <sheetName val="EL 2"/>
      <sheetName val="EL 3"/>
      <sheetName val="EL 4"/>
      <sheetName val="EL 5"/>
      <sheetName val="EL 6"/>
      <sheetName val="EL 7"/>
      <sheetName val="EL 8"/>
      <sheetName val="EL R"/>
      <sheetName val="EL TR"/>
      <sheetName val="8- EL"/>
      <sheetName val="FA B"/>
      <sheetName val="FA G"/>
      <sheetName val="FA M"/>
      <sheetName val="FA 1"/>
      <sheetName val="FA 2"/>
      <sheetName val="FA 3"/>
      <sheetName val="FA 4"/>
      <sheetName val="FA 5"/>
      <sheetName val="FA 6"/>
      <sheetName val="FA 7"/>
      <sheetName val="FA 8"/>
      <sheetName val="FA R"/>
      <sheetName val="9- FA"/>
      <sheetName val="escalation"/>
      <sheetName val="ANAL"/>
      <sheetName val="BOQ_Direct_selling cost"/>
      <sheetName val="Softscape_Buildup2"/>
      <sheetName val="Mat'l_Rate2"/>
      <sheetName val="B03"/>
      <sheetName val="B09.1"/>
      <sheetName val="SIEMEN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/>
      <sheetData sheetId="233"/>
      <sheetData sheetId="234"/>
      <sheetData sheetId="235"/>
      <sheetData sheetId="236"/>
      <sheetData sheetId="237" refreshError="1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/>
      <sheetData sheetId="329"/>
      <sheetData sheetId="330"/>
      <sheetData sheetId="331" refreshError="1"/>
      <sheetData sheetId="332" refreshError="1"/>
      <sheetData sheetId="333"/>
      <sheetData sheetId="334" refreshError="1"/>
      <sheetData sheetId="335" refreshError="1"/>
      <sheetData sheetId="336" refreshError="1"/>
      <sheetData sheetId="337"/>
      <sheetData sheetId="338"/>
      <sheetData sheetId="339"/>
      <sheetData sheetId="340"/>
      <sheetData sheetId="341" refreshError="1"/>
      <sheetData sheetId="342" refreshError="1"/>
      <sheetData sheetId="343"/>
      <sheetData sheetId="344"/>
      <sheetData sheetId="345"/>
      <sheetData sheetId="346"/>
      <sheetData sheetId="347"/>
      <sheetData sheetId="348"/>
      <sheetData sheetId="349"/>
      <sheetData sheetId="350" refreshError="1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 refreshError="1"/>
      <sheetData sheetId="507" refreshError="1"/>
      <sheetData sheetId="508" refreshError="1"/>
      <sheetData sheetId="509" refreshError="1"/>
      <sheetData sheetId="510"/>
      <sheetData sheetId="511" refreshError="1"/>
      <sheetData sheetId="512"/>
      <sheetData sheetId="513" refreshError="1"/>
      <sheetData sheetId="514" refreshError="1"/>
      <sheetData sheetId="515" refreshError="1"/>
      <sheetData sheetId="516" refreshError="1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 refreshError="1"/>
      <sheetData sheetId="545" refreshError="1"/>
      <sheetData sheetId="546" refreshError="1"/>
      <sheetData sheetId="547" refreshError="1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/>
      <sheetData sheetId="734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D"/>
      <sheetName val="E"/>
      <sheetName val="G"/>
      <sheetName val="H"/>
      <sheetName val="I"/>
      <sheetName val="J"/>
      <sheetName val="K"/>
      <sheetName val="L"/>
      <sheetName val="M"/>
      <sheetName val="N"/>
      <sheetName val="O"/>
      <sheetName val="P"/>
      <sheetName val="Q"/>
      <sheetName val="R"/>
      <sheetName val="S"/>
      <sheetName val="T"/>
      <sheetName val="U"/>
      <sheetName val="V"/>
      <sheetName val="W"/>
      <sheetName val="X"/>
      <sheetName val="Y"/>
      <sheetName val="Z"/>
      <sheetName val="AA"/>
      <sheetName val="Cash1"/>
      <sheetName val="Cash2"/>
      <sheetName val="Cash_Sum"/>
      <sheetName val="Scope"/>
      <sheetName val="katsayı"/>
      <sheetName val="Testing"/>
      <sheetName val="Qo-1585"/>
      <sheetName val="ANALIZ"/>
      <sheetName val="③赤紙(日文)"/>
      <sheetName val="KADIKES2"/>
      <sheetName val="Co_Ef"/>
      <sheetName val="Co Eff"/>
      <sheetName val="C1ㅇ"/>
      <sheetName val="Base BM-rebar"/>
      <sheetName val="Raw Data"/>
      <sheetName val="List"/>
      <sheetName val="BOQ"/>
      <sheetName val="TESİSAT"/>
      <sheetName val="Fit Out B2a"/>
      <sheetName val="FOL - Bar"/>
      <sheetName val="Option"/>
      <sheetName val="기계내역서"/>
      <sheetName val="Calendar"/>
      <sheetName val="C3"/>
      <sheetName val="Co_Eff"/>
      <sheetName val="Base_BM-rebar"/>
      <sheetName val="Raw_Data"/>
      <sheetName val="Fit_Out_B2a"/>
      <sheetName val="FOL_-_Bar"/>
      <sheetName val="Co_Eff1"/>
      <sheetName val="Base_BM-rebar1"/>
      <sheetName val="Raw_Data1"/>
      <sheetName val="Fit_Out_B2a1"/>
      <sheetName val="FOL_-_Bar1"/>
      <sheetName val="Co_Eff2"/>
      <sheetName val="Base_BM-rebar2"/>
      <sheetName val="Raw_Data2"/>
      <sheetName val="Fit_Out_B2a2"/>
      <sheetName val="FOL_-_Bar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179">
          <cell r="T179">
            <v>205</v>
          </cell>
          <cell r="U179">
            <v>218</v>
          </cell>
          <cell r="V179">
            <v>302</v>
          </cell>
          <cell r="W179">
            <v>419</v>
          </cell>
          <cell r="X179">
            <v>433</v>
          </cell>
          <cell r="Y179">
            <v>430</v>
          </cell>
          <cell r="Z179">
            <v>494</v>
          </cell>
          <cell r="AA179">
            <v>520</v>
          </cell>
          <cell r="AB179">
            <v>522</v>
          </cell>
          <cell r="AC179">
            <v>508</v>
          </cell>
          <cell r="AD179">
            <v>581</v>
          </cell>
          <cell r="AE179">
            <v>524</v>
          </cell>
          <cell r="AF179">
            <v>526</v>
          </cell>
          <cell r="AG179">
            <v>502</v>
          </cell>
          <cell r="AH179">
            <v>248</v>
          </cell>
        </row>
        <row r="180">
          <cell r="T180">
            <v>205</v>
          </cell>
          <cell r="U180">
            <v>423</v>
          </cell>
          <cell r="V180">
            <v>725</v>
          </cell>
          <cell r="W180">
            <v>1144</v>
          </cell>
          <cell r="X180">
            <v>1577</v>
          </cell>
          <cell r="Y180">
            <v>2007</v>
          </cell>
          <cell r="Z180">
            <v>2501</v>
          </cell>
          <cell r="AA180">
            <v>3021</v>
          </cell>
          <cell r="AB180">
            <v>3543</v>
          </cell>
          <cell r="AC180">
            <v>4051</v>
          </cell>
          <cell r="AD180">
            <v>4632</v>
          </cell>
          <cell r="AE180">
            <v>5156</v>
          </cell>
          <cell r="AF180">
            <v>5682</v>
          </cell>
          <cell r="AG180">
            <v>6184</v>
          </cell>
          <cell r="AH180">
            <v>6432</v>
          </cell>
        </row>
      </sheetData>
      <sheetData sheetId="25" refreshError="1"/>
      <sheetData sheetId="26" refreshError="1"/>
      <sheetData sheetId="27" refreshError="1">
        <row r="16">
          <cell r="G16">
            <v>3100889.7360623879</v>
          </cell>
          <cell r="J16">
            <v>-3100889.7360623879</v>
          </cell>
          <cell r="K16">
            <v>-3100889.7360623879</v>
          </cell>
        </row>
        <row r="17">
          <cell r="G17">
            <v>934385.75607295427</v>
          </cell>
          <cell r="J17">
            <v>3270260.8906708667</v>
          </cell>
          <cell r="K17">
            <v>169371.15460847877</v>
          </cell>
        </row>
        <row r="18">
          <cell r="G18">
            <v>944284.9960087979</v>
          </cell>
          <cell r="J18">
            <v>-441747.35457777925</v>
          </cell>
          <cell r="K18">
            <v>-272376.19996930048</v>
          </cell>
        </row>
        <row r="19">
          <cell r="G19">
            <v>1100235.2378667907</v>
          </cell>
          <cell r="J19">
            <v>-565829.35575965873</v>
          </cell>
          <cell r="K19">
            <v>-838205.55572895915</v>
          </cell>
        </row>
        <row r="20">
          <cell r="G20">
            <v>1079751.2161132174</v>
          </cell>
          <cell r="J20">
            <v>-339427.47117581428</v>
          </cell>
          <cell r="K20">
            <v>-1177633.0269047734</v>
          </cell>
        </row>
        <row r="21">
          <cell r="G21">
            <v>1123783.6778401346</v>
          </cell>
          <cell r="J21">
            <v>-96645.766817710944</v>
          </cell>
          <cell r="K21">
            <v>-1274278.7937224843</v>
          </cell>
        </row>
        <row r="22">
          <cell r="G22">
            <v>1105143.8836787788</v>
          </cell>
          <cell r="J22">
            <v>-43686.328851310071</v>
          </cell>
          <cell r="K22">
            <v>-1317965.1225737943</v>
          </cell>
        </row>
        <row r="23">
          <cell r="G23">
            <v>1211873.7212221269</v>
          </cell>
          <cell r="J23">
            <v>-157770.37578145368</v>
          </cell>
          <cell r="K23">
            <v>-1475735.498355248</v>
          </cell>
        </row>
        <row r="24">
          <cell r="G24">
            <v>1242897.4469518734</v>
          </cell>
          <cell r="J24">
            <v>-31904.301259564934</v>
          </cell>
          <cell r="K24">
            <v>-1507639.7996148129</v>
          </cell>
        </row>
        <row r="25">
          <cell r="G25">
            <v>1242388.6634660121</v>
          </cell>
          <cell r="J25">
            <v>32340.963578523137</v>
          </cell>
          <cell r="K25">
            <v>-1475298.8360362898</v>
          </cell>
        </row>
        <row r="26">
          <cell r="G26">
            <v>1173097.4003922935</v>
          </cell>
          <cell r="J26">
            <v>106535.03291010531</v>
          </cell>
          <cell r="K26">
            <v>-1368763.8031261845</v>
          </cell>
        </row>
        <row r="27">
          <cell r="G27">
            <v>1246958.3770815907</v>
          </cell>
          <cell r="J27">
            <v>-1645.5875842371024</v>
          </cell>
          <cell r="K27">
            <v>-1370409.3907104216</v>
          </cell>
        </row>
        <row r="28">
          <cell r="G28">
            <v>1129849.8697283007</v>
          </cell>
          <cell r="J28">
            <v>294415.34818107402</v>
          </cell>
          <cell r="K28">
            <v>-1075994.0425293476</v>
          </cell>
        </row>
        <row r="29">
          <cell r="G29">
            <v>1362669.9593027527</v>
          </cell>
          <cell r="J29">
            <v>-78134.719742490212</v>
          </cell>
          <cell r="K29">
            <v>-1154128.7622718378</v>
          </cell>
        </row>
        <row r="30">
          <cell r="G30">
            <v>1257111.2537174637</v>
          </cell>
          <cell r="J30">
            <v>32326.792100662133</v>
          </cell>
          <cell r="K30">
            <v>-1121801.9701711757</v>
          </cell>
        </row>
        <row r="31">
          <cell r="G31">
            <v>766806.14375081041</v>
          </cell>
          <cell r="J31">
            <v>463798.22697295237</v>
          </cell>
          <cell r="K31">
            <v>-658003.7431982233</v>
          </cell>
        </row>
        <row r="32">
          <cell r="J32">
            <v>607947.97597508598</v>
          </cell>
          <cell r="K32">
            <v>-50055.767223137314</v>
          </cell>
        </row>
        <row r="33">
          <cell r="J33">
            <v>0</v>
          </cell>
          <cell r="K33">
            <v>-50055.767223137314</v>
          </cell>
        </row>
        <row r="34">
          <cell r="J34">
            <v>0</v>
          </cell>
          <cell r="K34">
            <v>-50055.767223137314</v>
          </cell>
        </row>
        <row r="35">
          <cell r="J35">
            <v>1051161.6616859552</v>
          </cell>
          <cell r="K35">
            <v>1001105.8944628179</v>
          </cell>
        </row>
        <row r="36">
          <cell r="J36">
            <v>0</v>
          </cell>
          <cell r="K36">
            <v>1001105.8944628179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FLIS_TUNEL_TEKLIF"/>
      <sheetName val="Raw Data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배관집계표"/>
      <sheetName val="기계내역서"/>
      <sheetName val="배관내역서"/>
      <sheetName val="내역서"/>
      <sheetName val="자재비"/>
      <sheetName val="실행총괄표"/>
      <sheetName val="실행내역서"/>
      <sheetName val="Manpower (Rev.0)"/>
      <sheetName val="Dia-in"/>
      <sheetName val="MPBD (철거)"/>
      <sheetName val="Dia-in Factor"/>
      <sheetName val="Dia-sum"/>
      <sheetName val="Sum"/>
      <sheetName val="Sheet2"/>
      <sheetName val="Sheet3"/>
      <sheetName val="BOQ"/>
      <sheetName val="Bill 24"/>
      <sheetName val="Day work"/>
      <sheetName val="Option"/>
      <sheetName val="Doha WBS Clean"/>
      <sheetName val="Proj Cost Sumry"/>
      <sheetName val="Cash2"/>
      <sheetName val="Z"/>
      <sheetName val="Raw Data"/>
      <sheetName val="Manpower_(Rev_0)"/>
      <sheetName val="MPBD_(철거)"/>
      <sheetName val="Dia-in_Factor"/>
      <sheetName val="Bill_24"/>
      <sheetName val="Day_work"/>
      <sheetName val="Doha_WBS_Clean"/>
      <sheetName val="Proj_Cost_Sumry"/>
      <sheetName val="Raw_Data"/>
      <sheetName val="Manpower_(Rev_0)1"/>
      <sheetName val="MPBD_(철거)1"/>
      <sheetName val="Dia-in_Factor1"/>
      <sheetName val="Bill_241"/>
      <sheetName val="Day_work1"/>
      <sheetName val="Doha_WBS_Clean1"/>
      <sheetName val="Proj_Cost_Sumry1"/>
      <sheetName val="Raw_Data1"/>
      <sheetName val="Manpower_(Rev_0)2"/>
      <sheetName val="MPBD_(철거)2"/>
      <sheetName val="Dia-in_Factor2"/>
      <sheetName val="Bill_242"/>
      <sheetName val="Day_work2"/>
      <sheetName val="Doha_WBS_Clean2"/>
      <sheetName val="Proj_Cost_Sumry2"/>
      <sheetName val="Raw_Data2"/>
      <sheetName val="shee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92B91-560B-4A28-9F56-8FAC50811183}">
  <sheetPr>
    <tabColor theme="4"/>
    <pageSetUpPr fitToPage="1"/>
  </sheetPr>
  <dimension ref="B1:S56"/>
  <sheetViews>
    <sheetView showGridLines="0" tabSelected="1" topLeftCell="I2" zoomScale="130" zoomScaleNormal="130" workbookViewId="0">
      <selection activeCell="S17" sqref="S17"/>
    </sheetView>
  </sheetViews>
  <sheetFormatPr baseColWidth="10" defaultColWidth="11.42578125" defaultRowHeight="13.5" x14ac:dyDescent="0.25"/>
  <cols>
    <col min="1" max="1" width="2.42578125" style="2" customWidth="1"/>
    <col min="2" max="2" width="7.28515625" style="3" customWidth="1"/>
    <col min="3" max="3" width="63" style="2" customWidth="1"/>
    <col min="4" max="4" width="12.28515625" style="3" customWidth="1"/>
    <col min="5" max="5" width="0.7109375" style="3" customWidth="1"/>
    <col min="6" max="6" width="12.5703125" style="2" bestFit="1" customWidth="1"/>
    <col min="7" max="7" width="12.28515625" style="5" customWidth="1"/>
    <col min="8" max="8" width="15.42578125" style="5" customWidth="1"/>
    <col min="9" max="9" width="0.7109375" style="2" customWidth="1"/>
    <col min="10" max="11" width="11.42578125" style="2"/>
    <col min="12" max="12" width="20.28515625" style="2" bestFit="1" customWidth="1"/>
    <col min="13" max="13" width="0.7109375" style="2" customWidth="1"/>
    <col min="14" max="15" width="11.42578125" style="2"/>
    <col min="16" max="16" width="20.28515625" style="2" bestFit="1" customWidth="1"/>
    <col min="17" max="17" width="0.7109375" style="2" customWidth="1"/>
    <col min="18" max="19" width="52.7109375" style="2" customWidth="1"/>
    <col min="20" max="16384" width="11.42578125" style="2"/>
  </cols>
  <sheetData>
    <row r="1" spans="2:19" s="1" customFormat="1" ht="12.75" x14ac:dyDescent="0.2">
      <c r="B1" s="62" t="s">
        <v>70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</row>
    <row r="2" spans="2:19" s="1" customFormat="1" ht="4.1500000000000004" customHeight="1" x14ac:dyDescent="0.2"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60"/>
    </row>
    <row r="3" spans="2:19" s="1" customFormat="1" ht="12.75" x14ac:dyDescent="0.2">
      <c r="B3" s="63" t="s">
        <v>71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</row>
    <row r="4" spans="2:19" s="1" customFormat="1" ht="12.75" x14ac:dyDescent="0.2"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60"/>
    </row>
    <row r="5" spans="2:19" x14ac:dyDescent="0.25">
      <c r="C5" s="4"/>
      <c r="F5" s="64" t="s">
        <v>87</v>
      </c>
      <c r="G5" s="64"/>
      <c r="H5" s="64"/>
      <c r="J5" s="65" t="s">
        <v>85</v>
      </c>
      <c r="K5" s="65"/>
      <c r="L5" s="65"/>
      <c r="N5" s="66" t="s">
        <v>86</v>
      </c>
      <c r="O5" s="66"/>
      <c r="P5" s="66"/>
      <c r="R5" s="61" t="s">
        <v>69</v>
      </c>
      <c r="S5" s="61" t="s">
        <v>100</v>
      </c>
    </row>
    <row r="6" spans="2:19" x14ac:dyDescent="0.25">
      <c r="F6" s="64" t="s">
        <v>96</v>
      </c>
      <c r="G6" s="64"/>
      <c r="H6" s="64"/>
      <c r="J6" s="65" t="s">
        <v>96</v>
      </c>
      <c r="K6" s="65"/>
      <c r="L6" s="65"/>
      <c r="N6" s="66" t="s">
        <v>96</v>
      </c>
      <c r="O6" s="66"/>
      <c r="P6" s="66"/>
      <c r="R6" s="61"/>
      <c r="S6" s="61"/>
    </row>
    <row r="7" spans="2:19" ht="39" customHeight="1" x14ac:dyDescent="0.25">
      <c r="B7" s="39" t="s">
        <v>66</v>
      </c>
      <c r="C7" s="39" t="s">
        <v>65</v>
      </c>
      <c r="D7" s="39" t="s">
        <v>6</v>
      </c>
      <c r="F7" s="7" t="s">
        <v>64</v>
      </c>
      <c r="G7" s="7" t="s">
        <v>63</v>
      </c>
      <c r="H7" s="7" t="s">
        <v>62</v>
      </c>
      <c r="J7" s="8" t="s">
        <v>64</v>
      </c>
      <c r="K7" s="8" t="s">
        <v>63</v>
      </c>
      <c r="L7" s="8" t="s">
        <v>62</v>
      </c>
      <c r="N7" s="9" t="s">
        <v>64</v>
      </c>
      <c r="O7" s="9" t="s">
        <v>63</v>
      </c>
      <c r="P7" s="9" t="s">
        <v>62</v>
      </c>
      <c r="R7" s="61"/>
      <c r="S7" s="61"/>
    </row>
    <row r="8" spans="2:19" s="6" customFormat="1" x14ac:dyDescent="0.25">
      <c r="B8" s="36">
        <v>1</v>
      </c>
      <c r="C8" s="37" t="s">
        <v>61</v>
      </c>
      <c r="D8" s="38"/>
      <c r="E8" s="3"/>
      <c r="F8" s="40"/>
      <c r="G8" s="40"/>
      <c r="H8" s="41">
        <f>+H9</f>
        <v>45465</v>
      </c>
      <c r="J8" s="40"/>
      <c r="K8" s="40"/>
      <c r="L8" s="41">
        <f>+L9</f>
        <v>45465</v>
      </c>
      <c r="N8" s="40"/>
      <c r="O8" s="40"/>
      <c r="P8" s="41">
        <f>+P9</f>
        <v>0</v>
      </c>
      <c r="R8" s="41"/>
      <c r="S8" s="41"/>
    </row>
    <row r="9" spans="2:19" s="6" customFormat="1" x14ac:dyDescent="0.25">
      <c r="B9" s="13">
        <v>1.1000000000000001</v>
      </c>
      <c r="C9" s="11" t="s">
        <v>60</v>
      </c>
      <c r="D9" s="12"/>
      <c r="E9" s="3"/>
      <c r="F9" s="42"/>
      <c r="G9" s="42"/>
      <c r="H9" s="42">
        <f>SUM(H10:H13)</f>
        <v>45465</v>
      </c>
      <c r="J9" s="42"/>
      <c r="K9" s="42"/>
      <c r="L9" s="42">
        <f>SUM(L10:L13)</f>
        <v>45465</v>
      </c>
      <c r="N9" s="42"/>
      <c r="O9" s="42"/>
      <c r="P9" s="42">
        <f>SUM(P10:P13)</f>
        <v>0</v>
      </c>
      <c r="R9" s="42"/>
      <c r="S9" s="42"/>
    </row>
    <row r="10" spans="2:19" s="6" customFormat="1" x14ac:dyDescent="0.25">
      <c r="B10" s="14" t="s">
        <v>59</v>
      </c>
      <c r="C10" s="15" t="s">
        <v>58</v>
      </c>
      <c r="D10" s="14" t="s">
        <v>32</v>
      </c>
      <c r="E10" s="3"/>
      <c r="F10" s="43">
        <v>1</v>
      </c>
      <c r="G10" s="43">
        <v>10500</v>
      </c>
      <c r="H10" s="43">
        <f>+ROUND(F10*G10,2)</f>
        <v>10500</v>
      </c>
      <c r="J10" s="43">
        <v>1</v>
      </c>
      <c r="K10" s="43">
        <v>10500</v>
      </c>
      <c r="L10" s="43">
        <f>+ROUND(J10*K10,2)</f>
        <v>10500</v>
      </c>
      <c r="N10" s="43">
        <f>+J10-F10</f>
        <v>0</v>
      </c>
      <c r="O10" s="43">
        <f t="shared" ref="O10:P10" si="0">+K10-G10</f>
        <v>0</v>
      </c>
      <c r="P10" s="43">
        <f t="shared" si="0"/>
        <v>0</v>
      </c>
      <c r="R10" s="57" t="s">
        <v>88</v>
      </c>
      <c r="S10" s="57"/>
    </row>
    <row r="11" spans="2:19" s="6" customFormat="1" x14ac:dyDescent="0.25">
      <c r="B11" s="14" t="s">
        <v>57</v>
      </c>
      <c r="C11" s="15" t="s">
        <v>56</v>
      </c>
      <c r="D11" s="14" t="s">
        <v>32</v>
      </c>
      <c r="E11" s="3"/>
      <c r="F11" s="43">
        <v>1</v>
      </c>
      <c r="G11" s="43">
        <v>10500</v>
      </c>
      <c r="H11" s="43">
        <f>+ROUND(F11*G11,2)</f>
        <v>10500</v>
      </c>
      <c r="J11" s="43">
        <v>1</v>
      </c>
      <c r="K11" s="43">
        <v>10500</v>
      </c>
      <c r="L11" s="43">
        <f>+ROUND(J11*K11,2)</f>
        <v>10500</v>
      </c>
      <c r="N11" s="43">
        <f t="shared" ref="N11:N13" si="1">+J11-F11</f>
        <v>0</v>
      </c>
      <c r="O11" s="43">
        <f t="shared" ref="O11:O13" si="2">+K11-G11</f>
        <v>0</v>
      </c>
      <c r="P11" s="43">
        <f t="shared" ref="P11:P13" si="3">+L11-H11</f>
        <v>0</v>
      </c>
      <c r="R11" s="57" t="s">
        <v>88</v>
      </c>
      <c r="S11" s="57"/>
    </row>
    <row r="12" spans="2:19" s="6" customFormat="1" x14ac:dyDescent="0.25">
      <c r="B12" s="14" t="s">
        <v>55</v>
      </c>
      <c r="C12" s="15" t="s">
        <v>54</v>
      </c>
      <c r="D12" s="14" t="s">
        <v>32</v>
      </c>
      <c r="E12" s="3"/>
      <c r="F12" s="43">
        <v>1</v>
      </c>
      <c r="G12" s="43">
        <v>13965</v>
      </c>
      <c r="H12" s="43">
        <f>+ROUND(F12*G12,2)</f>
        <v>13965</v>
      </c>
      <c r="J12" s="43">
        <v>1</v>
      </c>
      <c r="K12" s="43">
        <v>13965</v>
      </c>
      <c r="L12" s="43">
        <f>+ROUND(J12*K12,2)</f>
        <v>13965</v>
      </c>
      <c r="N12" s="43">
        <f t="shared" si="1"/>
        <v>0</v>
      </c>
      <c r="O12" s="43">
        <f t="shared" si="2"/>
        <v>0</v>
      </c>
      <c r="P12" s="43">
        <f t="shared" si="3"/>
        <v>0</v>
      </c>
      <c r="R12" s="57" t="s">
        <v>88</v>
      </c>
      <c r="S12" s="57"/>
    </row>
    <row r="13" spans="2:19" s="6" customFormat="1" x14ac:dyDescent="0.25">
      <c r="B13" s="14" t="s">
        <v>53</v>
      </c>
      <c r="C13" s="15" t="s">
        <v>52</v>
      </c>
      <c r="D13" s="14" t="s">
        <v>32</v>
      </c>
      <c r="E13" s="3"/>
      <c r="F13" s="43">
        <v>1</v>
      </c>
      <c r="G13" s="43">
        <v>10500</v>
      </c>
      <c r="H13" s="43">
        <f>+ROUND(F13*G13,2)</f>
        <v>10500</v>
      </c>
      <c r="J13" s="43">
        <v>1</v>
      </c>
      <c r="K13" s="43">
        <v>10500</v>
      </c>
      <c r="L13" s="43">
        <f>+ROUND(J13*K13,2)</f>
        <v>10500</v>
      </c>
      <c r="N13" s="43">
        <f t="shared" si="1"/>
        <v>0</v>
      </c>
      <c r="O13" s="43">
        <f t="shared" si="2"/>
        <v>0</v>
      </c>
      <c r="P13" s="43">
        <f t="shared" si="3"/>
        <v>0</v>
      </c>
      <c r="R13" s="57" t="s">
        <v>88</v>
      </c>
      <c r="S13" s="57"/>
    </row>
    <row r="14" spans="2:19" s="6" customFormat="1" x14ac:dyDescent="0.25">
      <c r="B14" s="10">
        <v>2</v>
      </c>
      <c r="C14" s="11" t="s">
        <v>51</v>
      </c>
      <c r="D14" s="12"/>
      <c r="E14" s="3"/>
      <c r="F14" s="42"/>
      <c r="G14" s="42"/>
      <c r="H14" s="44">
        <f>SUM(H15:H16)</f>
        <v>2110248.7000000002</v>
      </c>
      <c r="J14" s="42"/>
      <c r="K14" s="42"/>
      <c r="L14" s="44">
        <f>SUM(L15:L16)</f>
        <v>1981528.7</v>
      </c>
      <c r="N14" s="42"/>
      <c r="O14" s="42"/>
      <c r="P14" s="44">
        <f>SUM(P15:P16)</f>
        <v>-128720</v>
      </c>
      <c r="R14" s="44"/>
      <c r="S14" s="44"/>
    </row>
    <row r="15" spans="2:19" s="6" customFormat="1" x14ac:dyDescent="0.25">
      <c r="B15" s="14" t="s">
        <v>50</v>
      </c>
      <c r="C15" s="15" t="s">
        <v>49</v>
      </c>
      <c r="D15" s="14" t="s">
        <v>32</v>
      </c>
      <c r="E15" s="3"/>
      <c r="F15" s="43">
        <v>1</v>
      </c>
      <c r="G15" s="43">
        <v>1305528.7</v>
      </c>
      <c r="H15" s="43">
        <f>+ROUND(F15*G15,2)</f>
        <v>1305528.7</v>
      </c>
      <c r="J15" s="43">
        <v>1</v>
      </c>
      <c r="K15" s="43">
        <v>1305528.7</v>
      </c>
      <c r="L15" s="43">
        <f>+ROUND(J15*K15,2)</f>
        <v>1305528.7</v>
      </c>
      <c r="N15" s="43">
        <f t="shared" ref="N15:N16" si="4">+J15-F15</f>
        <v>0</v>
      </c>
      <c r="O15" s="43">
        <f t="shared" ref="O15:O16" si="5">+K15-G15</f>
        <v>0</v>
      </c>
      <c r="P15" s="43">
        <f t="shared" ref="P15:P16" si="6">+L15-H15</f>
        <v>0</v>
      </c>
      <c r="R15" s="57" t="s">
        <v>88</v>
      </c>
      <c r="S15" s="57"/>
    </row>
    <row r="16" spans="2:19" s="6" customFormat="1" ht="106.5" customHeight="1" x14ac:dyDescent="0.25">
      <c r="B16" s="14" t="s">
        <v>48</v>
      </c>
      <c r="C16" s="15" t="s">
        <v>47</v>
      </c>
      <c r="D16" s="14" t="s">
        <v>32</v>
      </c>
      <c r="E16" s="3"/>
      <c r="F16" s="43">
        <v>1</v>
      </c>
      <c r="G16" s="43">
        <v>804720</v>
      </c>
      <c r="H16" s="43">
        <f>+ROUND(F16*G16,2)</f>
        <v>804720</v>
      </c>
      <c r="J16" s="43">
        <v>1</v>
      </c>
      <c r="K16" s="43">
        <v>676000</v>
      </c>
      <c r="L16" s="43">
        <f>+ROUND(J16*K16,2)</f>
        <v>676000</v>
      </c>
      <c r="N16" s="43">
        <f t="shared" si="4"/>
        <v>0</v>
      </c>
      <c r="O16" s="43">
        <f t="shared" si="5"/>
        <v>-128720</v>
      </c>
      <c r="P16" s="43">
        <f t="shared" si="6"/>
        <v>-128720</v>
      </c>
      <c r="R16" s="59" t="s">
        <v>95</v>
      </c>
      <c r="S16" s="59" t="s">
        <v>102</v>
      </c>
    </row>
    <row r="17" spans="2:19" s="6" customFormat="1" x14ac:dyDescent="0.25">
      <c r="B17" s="10">
        <v>3</v>
      </c>
      <c r="C17" s="11" t="s">
        <v>46</v>
      </c>
      <c r="D17" s="12"/>
      <c r="E17" s="3"/>
      <c r="F17" s="42"/>
      <c r="G17" s="42"/>
      <c r="H17" s="44">
        <f>+H19</f>
        <v>298844.84999999998</v>
      </c>
      <c r="J17" s="42"/>
      <c r="K17" s="42"/>
      <c r="L17" s="44">
        <f>+L19</f>
        <v>298844.84999999998</v>
      </c>
      <c r="N17" s="42"/>
      <c r="O17" s="42"/>
      <c r="P17" s="44">
        <f>+P19</f>
        <v>0</v>
      </c>
      <c r="R17" s="44"/>
      <c r="S17" s="44"/>
    </row>
    <row r="18" spans="2:19" s="6" customFormat="1" x14ac:dyDescent="0.25">
      <c r="B18" s="16">
        <v>3.1</v>
      </c>
      <c r="C18" s="17" t="s">
        <v>45</v>
      </c>
      <c r="D18" s="18"/>
      <c r="E18" s="3"/>
      <c r="F18" s="43"/>
      <c r="G18" s="43"/>
      <c r="H18" s="43"/>
      <c r="J18" s="43"/>
      <c r="K18" s="43"/>
      <c r="L18" s="43"/>
      <c r="N18" s="43"/>
      <c r="O18" s="43"/>
      <c r="P18" s="43"/>
      <c r="R18" s="43"/>
      <c r="S18" s="43"/>
    </row>
    <row r="19" spans="2:19" s="6" customFormat="1" x14ac:dyDescent="0.25">
      <c r="B19" s="14" t="s">
        <v>44</v>
      </c>
      <c r="C19" s="15" t="s">
        <v>43</v>
      </c>
      <c r="D19" s="14" t="s">
        <v>32</v>
      </c>
      <c r="E19" s="3"/>
      <c r="F19" s="43">
        <v>1</v>
      </c>
      <c r="G19" s="43">
        <v>298844.85000000003</v>
      </c>
      <c r="H19" s="43">
        <f>+ROUND(F19*G19,2)</f>
        <v>298844.84999999998</v>
      </c>
      <c r="J19" s="43">
        <v>1</v>
      </c>
      <c r="K19" s="43">
        <v>298844.85000000003</v>
      </c>
      <c r="L19" s="43">
        <f>+ROUND(J19*K19,2)</f>
        <v>298844.84999999998</v>
      </c>
      <c r="N19" s="43">
        <f>+J19-F19</f>
        <v>0</v>
      </c>
      <c r="O19" s="43">
        <f t="shared" ref="O19" si="7">+K19-G19</f>
        <v>0</v>
      </c>
      <c r="P19" s="43">
        <f t="shared" ref="P19" si="8">+L19-H19</f>
        <v>0</v>
      </c>
      <c r="R19" s="57" t="s">
        <v>88</v>
      </c>
      <c r="S19" s="57"/>
    </row>
    <row r="20" spans="2:19" s="6" customFormat="1" x14ac:dyDescent="0.25">
      <c r="B20" s="10">
        <v>4</v>
      </c>
      <c r="C20" s="11" t="s">
        <v>42</v>
      </c>
      <c r="D20" s="12"/>
      <c r="E20" s="3"/>
      <c r="F20" s="42"/>
      <c r="G20" s="42"/>
      <c r="H20" s="44">
        <f>+H21+H24</f>
        <v>59553550.93</v>
      </c>
      <c r="J20" s="42"/>
      <c r="K20" s="42"/>
      <c r="L20" s="44">
        <f>+L21+L24</f>
        <v>20759424.109999999</v>
      </c>
      <c r="N20" s="42"/>
      <c r="O20" s="42"/>
      <c r="P20" s="44">
        <f>+P21+P24</f>
        <v>-38794126.82</v>
      </c>
      <c r="R20" s="44"/>
      <c r="S20" s="44"/>
    </row>
    <row r="21" spans="2:19" s="6" customFormat="1" x14ac:dyDescent="0.25">
      <c r="B21" s="16">
        <v>4.0999999999999996</v>
      </c>
      <c r="C21" s="17" t="s">
        <v>41</v>
      </c>
      <c r="D21" s="18"/>
      <c r="E21" s="3"/>
      <c r="F21" s="43"/>
      <c r="G21" s="43"/>
      <c r="H21" s="45">
        <f>SUM(H22:H23)</f>
        <v>59423838.93</v>
      </c>
      <c r="J21" s="43"/>
      <c r="K21" s="43"/>
      <c r="L21" s="45">
        <f>SUM(L22:L23)</f>
        <v>20714552.109999999</v>
      </c>
      <c r="N21" s="43"/>
      <c r="O21" s="43"/>
      <c r="P21" s="45">
        <f>SUM(P22:P23)</f>
        <v>-38709286.82</v>
      </c>
      <c r="R21" s="45"/>
      <c r="S21" s="45"/>
    </row>
    <row r="22" spans="2:19" s="6" customFormat="1" x14ac:dyDescent="0.25">
      <c r="B22" s="14" t="s">
        <v>40</v>
      </c>
      <c r="C22" s="15" t="s">
        <v>39</v>
      </c>
      <c r="D22" s="14" t="s">
        <v>38</v>
      </c>
      <c r="E22" s="3"/>
      <c r="F22" s="43">
        <v>20.100000000000001</v>
      </c>
      <c r="G22" s="43">
        <v>63103.09</v>
      </c>
      <c r="H22" s="43">
        <f>+ROUND(F22*G22,2)</f>
        <v>1268372.1100000001</v>
      </c>
      <c r="J22" s="43">
        <v>10.11177</v>
      </c>
      <c r="K22" s="43">
        <v>63103.09</v>
      </c>
      <c r="L22" s="43">
        <f>+ROUND(J22*K22,2)</f>
        <v>638083.93000000005</v>
      </c>
      <c r="N22" s="43">
        <f t="shared" ref="N22:N23" si="9">+J22-F22</f>
        <v>-9.9882300000000015</v>
      </c>
      <c r="O22" s="43">
        <f t="shared" ref="O22:O23" si="10">+K22-G22</f>
        <v>0</v>
      </c>
      <c r="P22" s="43">
        <f t="shared" ref="P22:P23" si="11">+L22-H22</f>
        <v>-630288.18000000005</v>
      </c>
      <c r="R22" s="57" t="s">
        <v>89</v>
      </c>
      <c r="S22" s="57"/>
    </row>
    <row r="23" spans="2:19" s="6" customFormat="1" x14ac:dyDescent="0.25">
      <c r="B23" s="14" t="s">
        <v>37</v>
      </c>
      <c r="C23" s="15" t="s">
        <v>36</v>
      </c>
      <c r="D23" s="14" t="s">
        <v>22</v>
      </c>
      <c r="E23" s="3"/>
      <c r="F23" s="43">
        <v>1474156.32</v>
      </c>
      <c r="G23" s="43">
        <v>39.450000000000003</v>
      </c>
      <c r="H23" s="43">
        <f>+ROUND(F23*G23,2)</f>
        <v>58155466.82</v>
      </c>
      <c r="J23" s="43">
        <v>508909.20601999987</v>
      </c>
      <c r="K23" s="43">
        <v>39.450000000000003</v>
      </c>
      <c r="L23" s="43">
        <f>+ROUND(J23*K23,2)</f>
        <v>20076468.18</v>
      </c>
      <c r="N23" s="43">
        <f t="shared" si="9"/>
        <v>-965247.11398000014</v>
      </c>
      <c r="O23" s="43">
        <f t="shared" si="10"/>
        <v>0</v>
      </c>
      <c r="P23" s="43">
        <f t="shared" si="11"/>
        <v>-38078998.640000001</v>
      </c>
      <c r="R23" s="57" t="s">
        <v>89</v>
      </c>
      <c r="S23" s="57"/>
    </row>
    <row r="24" spans="2:19" s="6" customFormat="1" x14ac:dyDescent="0.25">
      <c r="B24" s="16">
        <v>4.2</v>
      </c>
      <c r="C24" s="17" t="s">
        <v>35</v>
      </c>
      <c r="D24" s="18"/>
      <c r="E24" s="3"/>
      <c r="F24" s="43"/>
      <c r="G24" s="43"/>
      <c r="H24" s="45">
        <f>SUM(H25)</f>
        <v>129712</v>
      </c>
      <c r="J24" s="43"/>
      <c r="K24" s="43"/>
      <c r="L24" s="45">
        <f>SUM(L25)</f>
        <v>44872</v>
      </c>
      <c r="N24" s="43"/>
      <c r="O24" s="43"/>
      <c r="P24" s="45">
        <f>SUM(P25)</f>
        <v>-84840</v>
      </c>
      <c r="R24" s="45"/>
      <c r="S24" s="45"/>
    </row>
    <row r="25" spans="2:19" s="6" customFormat="1" x14ac:dyDescent="0.25">
      <c r="B25" s="14" t="s">
        <v>34</v>
      </c>
      <c r="C25" s="15" t="s">
        <v>33</v>
      </c>
      <c r="D25" s="14" t="s">
        <v>32</v>
      </c>
      <c r="E25" s="3"/>
      <c r="F25" s="43">
        <v>1</v>
      </c>
      <c r="G25" s="43">
        <v>129712</v>
      </c>
      <c r="H25" s="43">
        <f>+ROUND(F25*G25,2)</f>
        <v>129712</v>
      </c>
      <c r="J25" s="43">
        <v>1</v>
      </c>
      <c r="K25" s="43">
        <v>44872</v>
      </c>
      <c r="L25" s="43">
        <f>+ROUND(J25*K25,2)</f>
        <v>44872</v>
      </c>
      <c r="N25" s="43">
        <f>+J25-F25</f>
        <v>0</v>
      </c>
      <c r="O25" s="43">
        <f t="shared" ref="O25" si="12">+K25-G25</f>
        <v>-84840</v>
      </c>
      <c r="P25" s="43">
        <f t="shared" ref="P25" si="13">+L25-H25</f>
        <v>-84840</v>
      </c>
      <c r="R25" s="57" t="s">
        <v>91</v>
      </c>
      <c r="S25" s="57"/>
    </row>
    <row r="26" spans="2:19" s="6" customFormat="1" x14ac:dyDescent="0.25">
      <c r="B26" s="10">
        <v>5</v>
      </c>
      <c r="C26" s="11" t="s">
        <v>31</v>
      </c>
      <c r="D26" s="12"/>
      <c r="E26" s="3"/>
      <c r="F26" s="42"/>
      <c r="G26" s="42"/>
      <c r="H26" s="44">
        <f>SUM(H27:H29)</f>
        <v>58125983.689999998</v>
      </c>
      <c r="J26" s="42"/>
      <c r="K26" s="42"/>
      <c r="L26" s="44">
        <f>SUM(L27:L29)</f>
        <v>20021855.289999999</v>
      </c>
      <c r="N26" s="42"/>
      <c r="O26" s="42"/>
      <c r="P26" s="44">
        <f>SUM(P27:P29)</f>
        <v>-38104128.399999999</v>
      </c>
      <c r="R26" s="44"/>
      <c r="S26" s="44"/>
    </row>
    <row r="27" spans="2:19" s="6" customFormat="1" x14ac:dyDescent="0.25">
      <c r="B27" s="19">
        <v>5.0999999999999996</v>
      </c>
      <c r="C27" s="15" t="s">
        <v>30</v>
      </c>
      <c r="D27" s="14" t="s">
        <v>22</v>
      </c>
      <c r="E27" s="3"/>
      <c r="F27" s="43">
        <v>1474156.32</v>
      </c>
      <c r="G27" s="43">
        <v>30.26</v>
      </c>
      <c r="H27" s="43">
        <f>+ROUND(F27*G27,2)</f>
        <v>44607970.240000002</v>
      </c>
      <c r="J27" s="43">
        <v>508909.20601999987</v>
      </c>
      <c r="K27" s="43">
        <v>30.26</v>
      </c>
      <c r="L27" s="43">
        <f>+ROUND(J27*K27,2)</f>
        <v>15399592.57</v>
      </c>
      <c r="N27" s="43">
        <f t="shared" ref="N27:N28" si="14">+J27-F27</f>
        <v>-965247.11398000014</v>
      </c>
      <c r="O27" s="43">
        <f t="shared" ref="O27:O29" si="15">+K27-G27</f>
        <v>0</v>
      </c>
      <c r="P27" s="43">
        <f t="shared" ref="P27:P29" si="16">+L27-H27</f>
        <v>-29208377.670000002</v>
      </c>
      <c r="R27" s="57" t="s">
        <v>89</v>
      </c>
      <c r="S27" s="57"/>
    </row>
    <row r="28" spans="2:19" s="6" customFormat="1" x14ac:dyDescent="0.25">
      <c r="B28" s="19">
        <v>5.2</v>
      </c>
      <c r="C28" s="18" t="s">
        <v>84</v>
      </c>
      <c r="D28" s="14" t="s">
        <v>24</v>
      </c>
      <c r="E28" s="3"/>
      <c r="F28" s="43">
        <v>1474156.32</v>
      </c>
      <c r="G28" s="43">
        <v>9.17</v>
      </c>
      <c r="H28" s="43">
        <f>+ROUND(F28*G28,2)</f>
        <v>13518013.449999999</v>
      </c>
      <c r="J28" s="43">
        <v>455430.68999999994</v>
      </c>
      <c r="K28" s="43">
        <v>9.17</v>
      </c>
      <c r="L28" s="43">
        <f>+ROUND(J28*K28,2)</f>
        <v>4176299.43</v>
      </c>
      <c r="N28" s="43">
        <f t="shared" si="14"/>
        <v>-1018725.6300000001</v>
      </c>
      <c r="O28" s="43">
        <f t="shared" si="15"/>
        <v>0</v>
      </c>
      <c r="P28" s="43">
        <f t="shared" si="16"/>
        <v>-9341714.0199999996</v>
      </c>
      <c r="R28" s="57" t="s">
        <v>89</v>
      </c>
      <c r="S28" s="57"/>
    </row>
    <row r="29" spans="2:19" s="6" customFormat="1" x14ac:dyDescent="0.25">
      <c r="B29" s="19"/>
      <c r="C29" s="18" t="s">
        <v>29</v>
      </c>
      <c r="D29" s="14" t="s">
        <v>28</v>
      </c>
      <c r="E29" s="3"/>
      <c r="F29" s="43"/>
      <c r="G29" s="43">
        <v>3.09</v>
      </c>
      <c r="H29" s="43">
        <f>+ROUND(F29*G29,2)</f>
        <v>0</v>
      </c>
      <c r="J29" s="43">
        <v>144324.69</v>
      </c>
      <c r="K29" s="43">
        <v>3.09</v>
      </c>
      <c r="L29" s="43">
        <f>+ROUND(J29*K29,2)</f>
        <v>445963.29</v>
      </c>
      <c r="N29" s="43">
        <f>+J29-F29</f>
        <v>144324.69</v>
      </c>
      <c r="O29" s="43">
        <f t="shared" si="15"/>
        <v>0</v>
      </c>
      <c r="P29" s="43">
        <f t="shared" si="16"/>
        <v>445963.29</v>
      </c>
      <c r="R29" s="57" t="s">
        <v>90</v>
      </c>
      <c r="S29" s="57"/>
    </row>
    <row r="30" spans="2:19" s="6" customFormat="1" x14ac:dyDescent="0.25">
      <c r="B30" s="10">
        <v>6</v>
      </c>
      <c r="C30" s="11" t="s">
        <v>27</v>
      </c>
      <c r="D30" s="12"/>
      <c r="E30" s="3"/>
      <c r="F30" s="42"/>
      <c r="G30" s="42"/>
      <c r="H30" s="44">
        <f>SUM(H31:H33)</f>
        <v>18661246.690000001</v>
      </c>
      <c r="J30" s="42"/>
      <c r="K30" s="42"/>
      <c r="L30" s="44">
        <f>SUM(L31:L33)</f>
        <v>15673865.989999998</v>
      </c>
      <c r="N30" s="42"/>
      <c r="O30" s="42"/>
      <c r="P30" s="44">
        <f>SUM(P31:P33)</f>
        <v>-2987380.7000000007</v>
      </c>
      <c r="R30" s="44"/>
      <c r="S30" s="44"/>
    </row>
    <row r="31" spans="2:19" s="6" customFormat="1" x14ac:dyDescent="0.25">
      <c r="B31" s="19">
        <v>6.2</v>
      </c>
      <c r="C31" s="15" t="s">
        <v>26</v>
      </c>
      <c r="D31" s="14" t="s">
        <v>24</v>
      </c>
      <c r="E31" s="3"/>
      <c r="F31" s="43">
        <v>864838.38</v>
      </c>
      <c r="G31" s="43">
        <v>7.43</v>
      </c>
      <c r="H31" s="43">
        <f>+ROUND(F31*G31,2)</f>
        <v>6425749.1600000001</v>
      </c>
      <c r="J31" s="43">
        <v>302858.64999999997</v>
      </c>
      <c r="K31" s="43">
        <v>7.43</v>
      </c>
      <c r="L31" s="43">
        <f>+ROUND(J31*K31,2)</f>
        <v>2250239.77</v>
      </c>
      <c r="N31" s="43">
        <f>+J31-F31</f>
        <v>-561979.73</v>
      </c>
      <c r="O31" s="43">
        <f>+K31-G31</f>
        <v>0</v>
      </c>
      <c r="P31" s="43">
        <f t="shared" ref="P31:P33" si="17">+L31-H31</f>
        <v>-4175509.39</v>
      </c>
      <c r="R31" s="57" t="s">
        <v>89</v>
      </c>
      <c r="S31" s="57"/>
    </row>
    <row r="32" spans="2:19" s="6" customFormat="1" x14ac:dyDescent="0.25">
      <c r="B32" s="19">
        <v>6.1</v>
      </c>
      <c r="C32" s="15" t="s">
        <v>25</v>
      </c>
      <c r="D32" s="14" t="s">
        <v>24</v>
      </c>
      <c r="E32" s="3"/>
      <c r="F32" s="43">
        <v>3931083.55</v>
      </c>
      <c r="G32" s="43">
        <v>2.23</v>
      </c>
      <c r="H32" s="43">
        <f>+ROUND(F32*G32,2)</f>
        <v>8766316.3200000003</v>
      </c>
      <c r="J32" s="43">
        <v>5473405.4299999997</v>
      </c>
      <c r="K32" s="43">
        <v>2.23</v>
      </c>
      <c r="L32" s="43">
        <f>+ROUND(J32*K32,2)</f>
        <v>12205694.109999999</v>
      </c>
      <c r="N32" s="43">
        <f>+J32-F32</f>
        <v>1542321.88</v>
      </c>
      <c r="O32" s="43">
        <f>+K32-G32</f>
        <v>0</v>
      </c>
      <c r="P32" s="43">
        <f t="shared" si="17"/>
        <v>3439377.7899999991</v>
      </c>
      <c r="R32" s="57" t="s">
        <v>90</v>
      </c>
      <c r="S32" s="57"/>
    </row>
    <row r="33" spans="2:19" s="6" customFormat="1" x14ac:dyDescent="0.25">
      <c r="B33" s="19">
        <v>6.3</v>
      </c>
      <c r="C33" s="15" t="s">
        <v>23</v>
      </c>
      <c r="D33" s="14" t="s">
        <v>22</v>
      </c>
      <c r="E33" s="3"/>
      <c r="F33" s="46">
        <v>982770.88</v>
      </c>
      <c r="G33" s="46">
        <v>3.53</v>
      </c>
      <c r="H33" s="43">
        <f>+ROUND(F33*G33,2)</f>
        <v>3469181.21</v>
      </c>
      <c r="J33" s="46">
        <v>345023.26</v>
      </c>
      <c r="K33" s="46">
        <v>3.53</v>
      </c>
      <c r="L33" s="43">
        <f>+ROUND(J33*K33,2)</f>
        <v>1217932.1100000001</v>
      </c>
      <c r="N33" s="46">
        <f t="shared" ref="N33" si="18">+J33-F33</f>
        <v>-637747.62</v>
      </c>
      <c r="O33" s="46">
        <f t="shared" ref="O33" si="19">+K33-G33</f>
        <v>0</v>
      </c>
      <c r="P33" s="43">
        <f t="shared" si="17"/>
        <v>-2251249.0999999996</v>
      </c>
      <c r="R33" s="57" t="s">
        <v>89</v>
      </c>
      <c r="S33" s="57"/>
    </row>
    <row r="34" spans="2:19" s="6" customFormat="1" x14ac:dyDescent="0.25">
      <c r="B34" s="10">
        <v>7</v>
      </c>
      <c r="C34" s="11" t="s">
        <v>21</v>
      </c>
      <c r="D34" s="12"/>
      <c r="E34" s="3"/>
      <c r="F34" s="42"/>
      <c r="G34" s="42"/>
      <c r="H34" s="44">
        <f>+H35</f>
        <v>15100</v>
      </c>
      <c r="J34" s="42"/>
      <c r="K34" s="42"/>
      <c r="L34" s="44">
        <f>+L35</f>
        <v>60714.744400000003</v>
      </c>
      <c r="N34" s="42"/>
      <c r="O34" s="42"/>
      <c r="P34" s="44">
        <f>+P35</f>
        <v>45614.744400000003</v>
      </c>
      <c r="R34" s="44"/>
      <c r="S34" s="44"/>
    </row>
    <row r="35" spans="2:19" s="6" customFormat="1" x14ac:dyDescent="0.25">
      <c r="B35" s="19">
        <v>7.1</v>
      </c>
      <c r="C35" s="15" t="s">
        <v>20</v>
      </c>
      <c r="D35" s="14" t="s">
        <v>19</v>
      </c>
      <c r="E35" s="3"/>
      <c r="F35" s="43">
        <v>10000</v>
      </c>
      <c r="G35" s="43">
        <v>1.51</v>
      </c>
      <c r="H35" s="43">
        <f>+F35*G35</f>
        <v>15100</v>
      </c>
      <c r="J35" s="43">
        <v>40208.44</v>
      </c>
      <c r="K35" s="43">
        <v>1.51</v>
      </c>
      <c r="L35" s="43">
        <f>+J35*K35</f>
        <v>60714.744400000003</v>
      </c>
      <c r="N35" s="43">
        <f>+J35-F35</f>
        <v>30208.440000000002</v>
      </c>
      <c r="O35" s="43">
        <f t="shared" ref="O35" si="20">+K35-G35</f>
        <v>0</v>
      </c>
      <c r="P35" s="43">
        <f t="shared" ref="P35" si="21">+L35-H35</f>
        <v>45614.744400000003</v>
      </c>
      <c r="R35" s="57" t="s">
        <v>90</v>
      </c>
      <c r="S35" s="57"/>
    </row>
    <row r="36" spans="2:19" s="6" customFormat="1" x14ac:dyDescent="0.25">
      <c r="B36" s="10">
        <v>8</v>
      </c>
      <c r="C36" s="11" t="s">
        <v>18</v>
      </c>
      <c r="D36" s="12"/>
      <c r="E36" s="3"/>
      <c r="F36" s="42"/>
      <c r="G36" s="42"/>
      <c r="H36" s="44">
        <f>+SUM(H37:H43)</f>
        <v>1294066.3999999999</v>
      </c>
      <c r="J36" s="42"/>
      <c r="K36" s="42"/>
      <c r="L36" s="44">
        <f>+SUM(L37:L43)</f>
        <v>1172150.0799999998</v>
      </c>
      <c r="N36" s="42"/>
      <c r="O36" s="42"/>
      <c r="P36" s="44">
        <f>+SUM(P37:P43)</f>
        <v>-121916.31999999995</v>
      </c>
      <c r="R36" s="44"/>
      <c r="S36" s="44"/>
    </row>
    <row r="37" spans="2:19" s="6" customFormat="1" ht="27" x14ac:dyDescent="0.25">
      <c r="B37" s="19">
        <v>8.1</v>
      </c>
      <c r="C37" s="15" t="s">
        <v>17</v>
      </c>
      <c r="D37" s="14" t="s">
        <v>14</v>
      </c>
      <c r="E37" s="3"/>
      <c r="F37" s="43">
        <v>20</v>
      </c>
      <c r="G37" s="43">
        <v>64703.32</v>
      </c>
      <c r="H37" s="43">
        <f>+ROUND(F37*G37,2)</f>
        <v>1294066.3999999999</v>
      </c>
      <c r="J37" s="43">
        <v>20</v>
      </c>
      <c r="K37" s="43">
        <v>41016.660000000003</v>
      </c>
      <c r="L37" s="43">
        <f>+ROUND(J37*K37,2)</f>
        <v>820333.2</v>
      </c>
      <c r="N37" s="43">
        <f>+J37-F37</f>
        <v>0</v>
      </c>
      <c r="O37" s="43">
        <f t="shared" ref="O37" si="22">+K37-G37</f>
        <v>-23686.659999999996</v>
      </c>
      <c r="P37" s="43">
        <f t="shared" ref="P37" si="23">+L37-H37</f>
        <v>-473733.19999999995</v>
      </c>
      <c r="R37" s="59" t="s">
        <v>93</v>
      </c>
      <c r="S37" s="59" t="s">
        <v>98</v>
      </c>
    </row>
    <row r="38" spans="2:19" s="6" customFormat="1" x14ac:dyDescent="0.25">
      <c r="B38" s="20" t="s">
        <v>72</v>
      </c>
      <c r="C38" s="21" t="s">
        <v>73</v>
      </c>
      <c r="D38" s="22" t="s">
        <v>68</v>
      </c>
      <c r="E38" s="3"/>
      <c r="F38" s="43"/>
      <c r="G38" s="43"/>
      <c r="H38" s="43"/>
      <c r="J38" s="43">
        <v>1</v>
      </c>
      <c r="K38" s="43">
        <v>200000</v>
      </c>
      <c r="L38" s="43">
        <f t="shared" ref="L38:L43" si="24">+ROUND(J38*K38,2)</f>
        <v>200000</v>
      </c>
      <c r="N38" s="43">
        <f t="shared" ref="N38:N43" si="25">+J38-F38</f>
        <v>1</v>
      </c>
      <c r="O38" s="43">
        <f t="shared" ref="O38:O43" si="26">+K38-G38</f>
        <v>200000</v>
      </c>
      <c r="P38" s="43">
        <f t="shared" ref="P38:P43" si="27">+L38-H38</f>
        <v>200000</v>
      </c>
      <c r="R38" s="59" t="s">
        <v>88</v>
      </c>
      <c r="S38" s="59"/>
    </row>
    <row r="39" spans="2:19" s="6" customFormat="1" x14ac:dyDescent="0.25">
      <c r="B39" s="20" t="s">
        <v>74</v>
      </c>
      <c r="C39" s="21" t="s">
        <v>75</v>
      </c>
      <c r="D39" s="23" t="s">
        <v>67</v>
      </c>
      <c r="E39" s="3"/>
      <c r="F39" s="43"/>
      <c r="G39" s="43"/>
      <c r="H39" s="43"/>
      <c r="J39" s="43">
        <v>19</v>
      </c>
      <c r="K39" s="43">
        <v>2570</v>
      </c>
      <c r="L39" s="43">
        <f t="shared" si="24"/>
        <v>48830</v>
      </c>
      <c r="N39" s="43">
        <f t="shared" si="25"/>
        <v>19</v>
      </c>
      <c r="O39" s="43">
        <f t="shared" si="26"/>
        <v>2570</v>
      </c>
      <c r="P39" s="43">
        <f t="shared" si="27"/>
        <v>48830</v>
      </c>
      <c r="R39" s="59" t="s">
        <v>92</v>
      </c>
      <c r="S39" s="59"/>
    </row>
    <row r="40" spans="2:19" s="6" customFormat="1" x14ac:dyDescent="0.25">
      <c r="B40" s="20" t="s">
        <v>76</v>
      </c>
      <c r="C40" s="21" t="s">
        <v>77</v>
      </c>
      <c r="D40" s="23" t="s">
        <v>67</v>
      </c>
      <c r="E40" s="3"/>
      <c r="F40" s="43"/>
      <c r="G40" s="43"/>
      <c r="H40" s="43"/>
      <c r="J40" s="43">
        <v>25</v>
      </c>
      <c r="K40" s="43">
        <v>280</v>
      </c>
      <c r="L40" s="43">
        <f t="shared" si="24"/>
        <v>7000</v>
      </c>
      <c r="N40" s="43">
        <f t="shared" si="25"/>
        <v>25</v>
      </c>
      <c r="O40" s="43">
        <f t="shared" si="26"/>
        <v>280</v>
      </c>
      <c r="P40" s="43">
        <f t="shared" si="27"/>
        <v>7000</v>
      </c>
      <c r="R40" s="59" t="s">
        <v>92</v>
      </c>
      <c r="S40" s="59"/>
    </row>
    <row r="41" spans="2:19" s="6" customFormat="1" x14ac:dyDescent="0.25">
      <c r="B41" s="24" t="s">
        <v>78</v>
      </c>
      <c r="C41" s="25" t="s">
        <v>79</v>
      </c>
      <c r="D41" s="23" t="s">
        <v>67</v>
      </c>
      <c r="E41" s="3"/>
      <c r="F41" s="43"/>
      <c r="G41" s="43"/>
      <c r="H41" s="43"/>
      <c r="J41" s="43">
        <v>16</v>
      </c>
      <c r="K41" s="43">
        <v>3250</v>
      </c>
      <c r="L41" s="43">
        <f t="shared" si="24"/>
        <v>52000</v>
      </c>
      <c r="N41" s="43">
        <f t="shared" si="25"/>
        <v>16</v>
      </c>
      <c r="O41" s="43">
        <f t="shared" si="26"/>
        <v>3250</v>
      </c>
      <c r="P41" s="43">
        <f t="shared" si="27"/>
        <v>52000</v>
      </c>
      <c r="R41" s="59" t="s">
        <v>92</v>
      </c>
      <c r="S41" s="59"/>
    </row>
    <row r="42" spans="2:19" s="6" customFormat="1" x14ac:dyDescent="0.25">
      <c r="B42" s="20" t="s">
        <v>80</v>
      </c>
      <c r="C42" s="21" t="s">
        <v>81</v>
      </c>
      <c r="D42" s="23" t="s">
        <v>67</v>
      </c>
      <c r="E42" s="3"/>
      <c r="F42" s="43"/>
      <c r="G42" s="43"/>
      <c r="H42" s="43"/>
      <c r="J42" s="43">
        <v>3</v>
      </c>
      <c r="K42" s="43">
        <v>500</v>
      </c>
      <c r="L42" s="43">
        <f t="shared" si="24"/>
        <v>1500</v>
      </c>
      <c r="N42" s="43">
        <f t="shared" si="25"/>
        <v>3</v>
      </c>
      <c r="O42" s="43">
        <f t="shared" si="26"/>
        <v>500</v>
      </c>
      <c r="P42" s="43">
        <f t="shared" si="27"/>
        <v>1500</v>
      </c>
      <c r="R42" s="59" t="s">
        <v>92</v>
      </c>
      <c r="S42" s="59"/>
    </row>
    <row r="43" spans="2:19" s="6" customFormat="1" ht="36" customHeight="1" x14ac:dyDescent="0.25">
      <c r="B43" s="24" t="s">
        <v>82</v>
      </c>
      <c r="C43" s="25" t="s">
        <v>83</v>
      </c>
      <c r="D43" s="22" t="s">
        <v>68</v>
      </c>
      <c r="E43" s="3"/>
      <c r="F43" s="43"/>
      <c r="G43" s="43"/>
      <c r="H43" s="43"/>
      <c r="J43" s="43">
        <v>1</v>
      </c>
      <c r="K43" s="43">
        <v>42486.879999999997</v>
      </c>
      <c r="L43" s="43">
        <f t="shared" si="24"/>
        <v>42486.879999999997</v>
      </c>
      <c r="N43" s="43">
        <f t="shared" si="25"/>
        <v>1</v>
      </c>
      <c r="O43" s="43">
        <f t="shared" si="26"/>
        <v>42486.879999999997</v>
      </c>
      <c r="P43" s="43">
        <f t="shared" si="27"/>
        <v>42486.879999999997</v>
      </c>
      <c r="R43" s="59" t="s">
        <v>97</v>
      </c>
      <c r="S43" s="59" t="s">
        <v>99</v>
      </c>
    </row>
    <row r="44" spans="2:19" s="6" customFormat="1" x14ac:dyDescent="0.25">
      <c r="B44" s="10">
        <v>9</v>
      </c>
      <c r="C44" s="11" t="s">
        <v>16</v>
      </c>
      <c r="D44" s="12"/>
      <c r="E44" s="3"/>
      <c r="F44" s="42"/>
      <c r="G44" s="42">
        <v>0</v>
      </c>
      <c r="H44" s="44">
        <f>+H45</f>
        <v>811582.8</v>
      </c>
      <c r="J44" s="42"/>
      <c r="K44" s="42"/>
      <c r="L44" s="44">
        <f>+L45</f>
        <v>1542007.32</v>
      </c>
      <c r="N44" s="42"/>
      <c r="O44" s="42">
        <v>0</v>
      </c>
      <c r="P44" s="44">
        <f>+P45</f>
        <v>730424.52</v>
      </c>
      <c r="R44" s="44"/>
      <c r="S44" s="44"/>
    </row>
    <row r="45" spans="2:19" s="6" customFormat="1" x14ac:dyDescent="0.25">
      <c r="B45" s="19">
        <v>9.1999999999999993</v>
      </c>
      <c r="C45" s="15" t="s">
        <v>15</v>
      </c>
      <c r="D45" s="14" t="s">
        <v>14</v>
      </c>
      <c r="E45" s="3"/>
      <c r="F45" s="43">
        <v>20</v>
      </c>
      <c r="G45" s="43">
        <v>40579.14</v>
      </c>
      <c r="H45" s="43">
        <f>+ROUND(F45*G45,2)</f>
        <v>811582.8</v>
      </c>
      <c r="J45" s="43">
        <v>38</v>
      </c>
      <c r="K45" s="43">
        <v>40579.14</v>
      </c>
      <c r="L45" s="43">
        <f>+ROUND(J45*K45,2)</f>
        <v>1542007.32</v>
      </c>
      <c r="N45" s="43">
        <f>+J45-F45</f>
        <v>18</v>
      </c>
      <c r="O45" s="43">
        <f t="shared" ref="O45" si="28">+K45-G45</f>
        <v>0</v>
      </c>
      <c r="P45" s="43">
        <f t="shared" ref="P45" si="29">+L45-H45</f>
        <v>730424.52</v>
      </c>
      <c r="R45" s="57" t="s">
        <v>90</v>
      </c>
      <c r="S45" s="57"/>
    </row>
    <row r="46" spans="2:19" s="6" customFormat="1" x14ac:dyDescent="0.25">
      <c r="B46" s="10">
        <v>10</v>
      </c>
      <c r="C46" s="11" t="s">
        <v>13</v>
      </c>
      <c r="D46" s="12"/>
      <c r="E46" s="3"/>
      <c r="F46" s="42"/>
      <c r="G46" s="42"/>
      <c r="H46" s="44">
        <f>SUM(H47:H52)</f>
        <v>3147672.56</v>
      </c>
      <c r="J46" s="42"/>
      <c r="K46" s="42"/>
      <c r="L46" s="44">
        <f>SUM(L47:L52)</f>
        <v>2379406.7599999998</v>
      </c>
      <c r="N46" s="42"/>
      <c r="O46" s="42"/>
      <c r="P46" s="44">
        <f>SUM(P47:P52)</f>
        <v>-768265.8</v>
      </c>
      <c r="R46" s="44"/>
      <c r="S46" s="44"/>
    </row>
    <row r="47" spans="2:19" s="6" customFormat="1" x14ac:dyDescent="0.25">
      <c r="B47" s="19">
        <v>4.01</v>
      </c>
      <c r="C47" s="26" t="s">
        <v>12</v>
      </c>
      <c r="D47" s="27" t="s">
        <v>11</v>
      </c>
      <c r="E47" s="3"/>
      <c r="F47" s="43">
        <v>63</v>
      </c>
      <c r="G47" s="43">
        <v>31670.12</v>
      </c>
      <c r="H47" s="43">
        <f t="shared" ref="H47:H52" si="30">+ROUND(F47*G47,2)</f>
        <v>1995217.56</v>
      </c>
      <c r="J47" s="43">
        <v>48</v>
      </c>
      <c r="K47" s="43">
        <v>31670.12</v>
      </c>
      <c r="L47" s="43">
        <f t="shared" ref="L47:L52" si="31">+ROUND(J47*K47,2)</f>
        <v>1520165.76</v>
      </c>
      <c r="N47" s="43">
        <f t="shared" ref="N47:N52" si="32">+J47-F47</f>
        <v>-15</v>
      </c>
      <c r="O47" s="43">
        <f t="shared" ref="O47:O52" si="33">+K47-G47</f>
        <v>0</v>
      </c>
      <c r="P47" s="43">
        <f t="shared" ref="P47:P52" si="34">+L47-H47</f>
        <v>-475051.80000000005</v>
      </c>
      <c r="R47" s="57" t="s">
        <v>89</v>
      </c>
      <c r="S47" s="57"/>
    </row>
    <row r="48" spans="2:19" s="6" customFormat="1" x14ac:dyDescent="0.25">
      <c r="B48" s="19">
        <v>4.0199999999999996</v>
      </c>
      <c r="C48" s="15" t="s">
        <v>10</v>
      </c>
      <c r="D48" s="14" t="s">
        <v>6</v>
      </c>
      <c r="E48" s="3"/>
      <c r="F48" s="43">
        <v>222</v>
      </c>
      <c r="G48" s="43">
        <v>3900</v>
      </c>
      <c r="H48" s="43">
        <f t="shared" si="30"/>
        <v>865800</v>
      </c>
      <c r="J48" s="43">
        <v>165</v>
      </c>
      <c r="K48" s="43">
        <v>3900</v>
      </c>
      <c r="L48" s="43">
        <f t="shared" si="31"/>
        <v>643500</v>
      </c>
      <c r="N48" s="43">
        <f t="shared" si="32"/>
        <v>-57</v>
      </c>
      <c r="O48" s="43">
        <f t="shared" si="33"/>
        <v>0</v>
      </c>
      <c r="P48" s="43">
        <f t="shared" si="34"/>
        <v>-222300</v>
      </c>
      <c r="R48" s="57" t="s">
        <v>89</v>
      </c>
      <c r="S48" s="57"/>
    </row>
    <row r="49" spans="2:19" s="6" customFormat="1" x14ac:dyDescent="0.25">
      <c r="B49" s="19">
        <v>4.03</v>
      </c>
      <c r="C49" s="15" t="s">
        <v>9</v>
      </c>
      <c r="D49" s="14" t="s">
        <v>6</v>
      </c>
      <c r="E49" s="3"/>
      <c r="F49" s="43">
        <v>222</v>
      </c>
      <c r="G49" s="43">
        <v>668</v>
      </c>
      <c r="H49" s="43">
        <f t="shared" si="30"/>
        <v>148296</v>
      </c>
      <c r="J49" s="43">
        <v>165</v>
      </c>
      <c r="K49" s="43">
        <v>668</v>
      </c>
      <c r="L49" s="43">
        <f t="shared" si="31"/>
        <v>110220</v>
      </c>
      <c r="N49" s="43">
        <f t="shared" si="32"/>
        <v>-57</v>
      </c>
      <c r="O49" s="43">
        <f t="shared" si="33"/>
        <v>0</v>
      </c>
      <c r="P49" s="43">
        <f t="shared" si="34"/>
        <v>-38076</v>
      </c>
      <c r="R49" s="57" t="s">
        <v>89</v>
      </c>
      <c r="S49" s="57"/>
    </row>
    <row r="50" spans="2:19" s="6" customFormat="1" x14ac:dyDescent="0.25">
      <c r="B50" s="19">
        <v>4.04</v>
      </c>
      <c r="C50" s="15" t="s">
        <v>8</v>
      </c>
      <c r="D50" s="14" t="s">
        <v>6</v>
      </c>
      <c r="E50" s="3"/>
      <c r="F50" s="43">
        <v>1</v>
      </c>
      <c r="G50" s="43">
        <v>800</v>
      </c>
      <c r="H50" s="43">
        <f t="shared" si="30"/>
        <v>800</v>
      </c>
      <c r="J50" s="43">
        <v>1</v>
      </c>
      <c r="K50" s="43">
        <v>800</v>
      </c>
      <c r="L50" s="43">
        <f t="shared" si="31"/>
        <v>800</v>
      </c>
      <c r="N50" s="43">
        <f t="shared" si="32"/>
        <v>0</v>
      </c>
      <c r="O50" s="43">
        <f t="shared" si="33"/>
        <v>0</v>
      </c>
      <c r="P50" s="43">
        <f t="shared" si="34"/>
        <v>0</v>
      </c>
      <c r="R50" s="57" t="s">
        <v>88</v>
      </c>
      <c r="S50" s="57"/>
    </row>
    <row r="51" spans="2:19" s="6" customFormat="1" x14ac:dyDescent="0.25">
      <c r="B51" s="19">
        <v>4.05</v>
      </c>
      <c r="C51" s="15" t="s">
        <v>7</v>
      </c>
      <c r="D51" s="14" t="s">
        <v>6</v>
      </c>
      <c r="E51" s="3"/>
      <c r="F51" s="43">
        <v>222</v>
      </c>
      <c r="G51" s="43">
        <v>150</v>
      </c>
      <c r="H51" s="43">
        <f t="shared" si="30"/>
        <v>33300</v>
      </c>
      <c r="J51" s="43">
        <v>165</v>
      </c>
      <c r="K51" s="43">
        <v>150</v>
      </c>
      <c r="L51" s="43">
        <f t="shared" si="31"/>
        <v>24750</v>
      </c>
      <c r="N51" s="43">
        <f t="shared" si="32"/>
        <v>-57</v>
      </c>
      <c r="O51" s="43">
        <f t="shared" si="33"/>
        <v>0</v>
      </c>
      <c r="P51" s="43">
        <f t="shared" si="34"/>
        <v>-8550</v>
      </c>
      <c r="R51" s="57" t="s">
        <v>89</v>
      </c>
      <c r="S51" s="57"/>
    </row>
    <row r="52" spans="2:19" s="6" customFormat="1" x14ac:dyDescent="0.25">
      <c r="B52" s="19">
        <v>4.0599999999999996</v>
      </c>
      <c r="C52" s="15" t="s">
        <v>5</v>
      </c>
      <c r="D52" s="14" t="s">
        <v>4</v>
      </c>
      <c r="E52" s="3"/>
      <c r="F52" s="52">
        <v>3022</v>
      </c>
      <c r="G52" s="52">
        <f>1.5*23</f>
        <v>34.5</v>
      </c>
      <c r="H52" s="52">
        <f t="shared" si="30"/>
        <v>104259</v>
      </c>
      <c r="J52" s="52">
        <v>2318</v>
      </c>
      <c r="K52" s="52">
        <v>34.5</v>
      </c>
      <c r="L52" s="52">
        <f t="shared" si="31"/>
        <v>79971</v>
      </c>
      <c r="N52" s="52">
        <f t="shared" si="32"/>
        <v>-704</v>
      </c>
      <c r="O52" s="52">
        <f t="shared" si="33"/>
        <v>0</v>
      </c>
      <c r="P52" s="52">
        <f t="shared" si="34"/>
        <v>-24288</v>
      </c>
      <c r="R52" s="57" t="s">
        <v>89</v>
      </c>
      <c r="S52" s="57"/>
    </row>
    <row r="53" spans="2:19" s="6" customFormat="1" x14ac:dyDescent="0.25">
      <c r="B53" s="28"/>
      <c r="C53" s="29" t="s">
        <v>3</v>
      </c>
      <c r="D53" s="30"/>
      <c r="E53" s="3"/>
      <c r="F53" s="53"/>
      <c r="G53" s="54"/>
      <c r="H53" s="55">
        <f>H26+H20+H17+H14+H8+H30+H34+H36+H44+H46</f>
        <v>144063761.62000003</v>
      </c>
      <c r="J53" s="53"/>
      <c r="K53" s="54"/>
      <c r="L53" s="55">
        <f>L26+L20+L17+L14+L8+L30+L34+L36+L44+L46</f>
        <v>63935262.844399996</v>
      </c>
      <c r="N53" s="53"/>
      <c r="O53" s="54"/>
      <c r="P53" s="55">
        <f>+L53-H53</f>
        <v>-80128498.775600046</v>
      </c>
      <c r="R53" s="55"/>
      <c r="S53" s="55"/>
    </row>
    <row r="54" spans="2:19" s="6" customFormat="1" ht="87" customHeight="1" x14ac:dyDescent="0.25">
      <c r="B54" s="31"/>
      <c r="C54" s="32" t="s">
        <v>2</v>
      </c>
      <c r="D54" s="31"/>
      <c r="E54" s="3"/>
      <c r="F54" s="47"/>
      <c r="G54" s="48">
        <f>+H54/H53</f>
        <v>0.15718080963156233</v>
      </c>
      <c r="H54" s="49">
        <v>22644058.690000001</v>
      </c>
      <c r="J54" s="47"/>
      <c r="K54" s="48">
        <v>0.31395403457138582</v>
      </c>
      <c r="L54" s="49">
        <v>20072733.719999999</v>
      </c>
      <c r="N54" s="47"/>
      <c r="O54" s="48">
        <f>+K54-G54</f>
        <v>0.15677322493982349</v>
      </c>
      <c r="P54" s="49">
        <f>+L54-H54</f>
        <v>-2571324.9700000025</v>
      </c>
      <c r="R54" s="58" t="s">
        <v>94</v>
      </c>
      <c r="S54" s="58" t="s">
        <v>101</v>
      </c>
    </row>
    <row r="55" spans="2:19" s="6" customFormat="1" x14ac:dyDescent="0.25">
      <c r="B55" s="31"/>
      <c r="C55" s="32" t="s">
        <v>1</v>
      </c>
      <c r="D55" s="31"/>
      <c r="E55" s="3"/>
      <c r="F55" s="47"/>
      <c r="G55" s="48">
        <v>0.1</v>
      </c>
      <c r="H55" s="49">
        <f>+G55*H53</f>
        <v>14406376.162000004</v>
      </c>
      <c r="J55" s="47"/>
      <c r="K55" s="48">
        <v>0.1</v>
      </c>
      <c r="L55" s="49">
        <v>6393526.284</v>
      </c>
      <c r="N55" s="47"/>
      <c r="O55" s="48">
        <f>+K55-G55</f>
        <v>0</v>
      </c>
      <c r="P55" s="49">
        <f>+L55-H55</f>
        <v>-8012849.8780000042</v>
      </c>
      <c r="R55" s="49"/>
      <c r="S55" s="49"/>
    </row>
    <row r="56" spans="2:19" s="6" customFormat="1" x14ac:dyDescent="0.25">
      <c r="B56" s="33"/>
      <c r="C56" s="34" t="s">
        <v>0</v>
      </c>
      <c r="D56" s="35"/>
      <c r="E56" s="3"/>
      <c r="F56" s="35"/>
      <c r="G56" s="50"/>
      <c r="H56" s="51">
        <f>+H53+H54+H55</f>
        <v>181114196.47200003</v>
      </c>
      <c r="J56" s="35"/>
      <c r="K56" s="50"/>
      <c r="L56" s="51">
        <f>+L53+L54+L55</f>
        <v>90401522.848399982</v>
      </c>
      <c r="N56" s="35"/>
      <c r="O56" s="50"/>
      <c r="P56" s="51">
        <f>+L56-H56</f>
        <v>-90712673.623600051</v>
      </c>
      <c r="R56" s="51"/>
      <c r="S56" s="51"/>
    </row>
  </sheetData>
  <autoFilter ref="B7:R57" xr:uid="{8A592B91-560B-4A28-9F56-8FAC50811183}"/>
  <mergeCells count="10">
    <mergeCell ref="S5:S7"/>
    <mergeCell ref="B1:R1"/>
    <mergeCell ref="B3:R3"/>
    <mergeCell ref="F5:H5"/>
    <mergeCell ref="J5:L5"/>
    <mergeCell ref="N5:P5"/>
    <mergeCell ref="R5:R7"/>
    <mergeCell ref="F6:H6"/>
    <mergeCell ref="J6:L6"/>
    <mergeCell ref="N6:P6"/>
  </mergeCells>
  <printOptions horizontalCentered="1"/>
  <pageMargins left="0.51181102362204722" right="0.51181102362204722" top="0.74803149606299213" bottom="0.55118110236220474" header="0.31496062992125984" footer="0.31496062992125984"/>
  <pageSetup paperSize="8" scale="7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A907B8D766860408DC97B5C1EAB1998" ma:contentTypeVersion="18" ma:contentTypeDescription="Crear nuevo documento." ma:contentTypeScope="" ma:versionID="4ccb0048c2ea58f03f46ad9baaa6fe58">
  <xsd:schema xmlns:xsd="http://www.w3.org/2001/XMLSchema" xmlns:xs="http://www.w3.org/2001/XMLSchema" xmlns:p="http://schemas.microsoft.com/office/2006/metadata/properties" xmlns:ns2="b75e778f-26c2-4e9c-b952-e237c22fe87a" xmlns:ns3="67f749e2-633a-46e5-ba80-4cf5b1177c9a" targetNamespace="http://schemas.microsoft.com/office/2006/metadata/properties" ma:root="true" ma:fieldsID="d9a0a05eb03d63da56fcd7642a4a6fc3" ns2:_="" ns3:_="">
    <xsd:import namespace="b75e778f-26c2-4e9c-b952-e237c22fe87a"/>
    <xsd:import namespace="67f749e2-633a-46e5-ba80-4cf5b1177c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5e778f-26c2-4e9c-b952-e237c22fe8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f749e2-633a-46e5-ba80-4cf5b1177c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9e3a8b1-e536-4e25-9edd-8e5a3960df7f}" ma:internalName="TaxCatchAll" ma:showField="CatchAllData" ma:web="67f749e2-633a-46e5-ba80-4cf5b1177c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5e778f-26c2-4e9c-b952-e237c22fe87a">
      <Terms xmlns="http://schemas.microsoft.com/office/infopath/2007/PartnerControls"/>
    </lcf76f155ced4ddcb4097134ff3c332f>
    <TaxCatchAll xmlns="67f749e2-633a-46e5-ba80-4cf5b1177c9a" xsi:nil="true"/>
  </documentManagement>
</p:properties>
</file>

<file path=customXml/itemProps1.xml><?xml version="1.0" encoding="utf-8"?>
<ds:datastoreItem xmlns:ds="http://schemas.openxmlformats.org/officeDocument/2006/customXml" ds:itemID="{5B09F0F3-F785-4328-BFD6-77F3DE0015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288BF9-C831-4F9E-9B46-B9150C7F8998}"/>
</file>

<file path=customXml/itemProps3.xml><?xml version="1.0" encoding="utf-8"?>
<ds:datastoreItem xmlns:ds="http://schemas.openxmlformats.org/officeDocument/2006/customXml" ds:itemID="{5498A7AC-7F3A-4F7E-9BC7-5CC44E6C42D0}">
  <ds:schemaRefs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67f749e2-633a-46e5-ba80-4cf5b1177c9a"/>
    <ds:schemaRef ds:uri="b75e778f-26c2-4e9c-b952-e237c22fe87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1.Ppto</vt:lpstr>
      <vt:lpstr>'1.Ppto'!Área_de_impresión</vt:lpstr>
    </vt:vector>
  </TitlesOfParts>
  <Company>OBRASCON HUARTE LAIN S.A.SUC.DEL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Gladys Nancy Quiulla Tito</dc:creator>
  <cp:lastModifiedBy>Gladys Nancy Quiulla Tito</cp:lastModifiedBy>
  <cp:lastPrinted>2024-02-19T13:56:13Z</cp:lastPrinted>
  <dcterms:created xsi:type="dcterms:W3CDTF">2022-07-06T01:07:50Z</dcterms:created>
  <dcterms:modified xsi:type="dcterms:W3CDTF">2024-02-20T02:00:30Z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0x0101008A907B8D766860408DC97B5C1EAB1998</vt:lpwstr>
  </property>
</Properties>
</file>