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dr Construcción\Tdr Defensas Ribereñas Río Casma\Propuestas\Rev01\"/>
    </mc:Choice>
  </mc:AlternateContent>
  <xr:revisionPtr revIDLastSave="0" documentId="13_ncr:1_{A33C442F-D575-415B-BC62-CAE7456A3594}" xr6:coauthVersionLast="36" xr6:coauthVersionMax="36" xr10:uidLastSave="{00000000-0000-0000-0000-000000000000}"/>
  <bookViews>
    <workbookView xWindow="0" yWindow="0" windowWidth="23040" windowHeight="9060" xr2:uid="{AE80B7E2-8815-4C01-8C4F-B9035A032B97}"/>
  </bookViews>
  <sheets>
    <sheet name="CONDUT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Graph1" hidden="1">'[2]EXP '!#REF!</definedName>
    <definedName name="__123Graph_AGraph10" hidden="1">[3]EXP!#REF!</definedName>
    <definedName name="__123Graph_AGraph11" hidden="1">[3]EXP!#REF!</definedName>
    <definedName name="__123Graph_AGraph12" hidden="1">[3]EXP!#REF!</definedName>
    <definedName name="__123Graph_AGraph13" hidden="1">[3]EXP!#REF!</definedName>
    <definedName name="__123Graph_AGraph14" hidden="1">[3]EXP!#REF!</definedName>
    <definedName name="__123Graph_AGraph15" hidden="1">[3]EXP!#REF!</definedName>
    <definedName name="__123Graph_AGraph16" hidden="1">[3]EXP!#REF!</definedName>
    <definedName name="__123Graph_AGraph17" hidden="1">[3]EXP!#REF!</definedName>
    <definedName name="__123Graph_AGraph18" hidden="1">[3]EXP!#REF!</definedName>
    <definedName name="__123Graph_AGraph2" hidden="1">[3]EXP!#REF!</definedName>
    <definedName name="__123Graph_AGraph3" hidden="1">[3]EXP!#REF!</definedName>
    <definedName name="__123Graph_AGraph4" hidden="1">[3]EXP!#REF!</definedName>
    <definedName name="__123Graph_AGraph5" hidden="1">[3]EXP!#REF!</definedName>
    <definedName name="__123Graph_AGraph6" hidden="1">[3]EXP!#REF!</definedName>
    <definedName name="__123Graph_AGraph7" hidden="1">[3]EXP!#REF!</definedName>
    <definedName name="__123Graph_AGraph8" hidden="1">[3]EXP!#REF!</definedName>
    <definedName name="__123Graph_AGraph9" hidden="1">[3]EXP!#REF!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123Graph_XGraph1" hidden="1">'[2]EXP '!#REF!</definedName>
    <definedName name="__123Graph_XGraph10" hidden="1">[3]EXP!#REF!</definedName>
    <definedName name="__123Graph_XGraph11" hidden="1">[3]EXP!#REF!</definedName>
    <definedName name="__123Graph_XGraph12" hidden="1">[3]EXP!#REF!</definedName>
    <definedName name="__123Graph_XGraph13" hidden="1">[3]EXP!#REF!</definedName>
    <definedName name="__123Graph_XGraph14" hidden="1">[3]EXP!#REF!</definedName>
    <definedName name="__123Graph_XGraph15" hidden="1">[3]EXP!#REF!</definedName>
    <definedName name="__123Graph_XGraph16" hidden="1">[3]EXP!#REF!</definedName>
    <definedName name="__123Graph_XGraph17" hidden="1">[3]EXP!#REF!</definedName>
    <definedName name="__123Graph_XGraph18" hidden="1">[3]EXP!#REF!</definedName>
    <definedName name="__123Graph_XGraph3" hidden="1">[3]EXP!#REF!</definedName>
    <definedName name="__123Graph_XGraph4" hidden="1">[3]EXP!#REF!</definedName>
    <definedName name="__123Graph_XGraph5" hidden="1">[3]EXP!#REF!</definedName>
    <definedName name="__123Graph_XGraph6" hidden="1">[3]EXP!#REF!</definedName>
    <definedName name="__123Graph_XGraph7" hidden="1">[3]EXP!#REF!</definedName>
    <definedName name="__123Graph_XGraph8" hidden="1">[3]EXP!#REF!</definedName>
    <definedName name="__123Graph_XGraph9" hidden="1">[3]EXP!#REF!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[4]Cash2!$G$16:$G$31</definedName>
    <definedName name="_1__123Graph_ASEPTA_1" localSheetId="0" hidden="1">#REF!</definedName>
    <definedName name="_1__123Graph_ASEPTA_1" hidden="1">#REF!</definedName>
    <definedName name="_2__123Graph_ACHART_2" hidden="1">[4]Z!$T$179:$AH$179</definedName>
    <definedName name="_2__123Graph_DSEPTA_1" localSheetId="0" hidden="1">#REF!</definedName>
    <definedName name="_2__123Graph_DSEPTA_1" hidden="1">#REF!</definedName>
    <definedName name="_3__123Graph_BCHART_2" hidden="1">[4]Z!$T$180:$AH$180</definedName>
    <definedName name="_3__123Graph_ESEPTA_1" localSheetId="0" hidden="1">#REF!</definedName>
    <definedName name="_3__123Graph_ESEPTA_1" hidden="1">#REF!</definedName>
    <definedName name="_4__123Graph_CCHART_1" hidden="1">[4]Cash2!$J$16:$J$36</definedName>
    <definedName name="_4__123Graph_XSEPTA_1" localSheetId="0" hidden="1">#REF!</definedName>
    <definedName name="_4__123Graph_XSEPTA_1" hidden="1">#REF!</definedName>
    <definedName name="_5__123Graph_DCHART_1" hidden="1">[4]Cash2!$K$16:$K$36</definedName>
    <definedName name="_ABC" hidden="1">[4]Cash2!$G$16:$G$31</definedName>
    <definedName name="_Fill" localSheetId="0" hidden="1">'[5]Raw Data'!#REF!</definedName>
    <definedName name="_Fill" hidden="1">'[5]Raw Data'!#REF!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[6]기계내역서!#REF!</definedName>
    <definedName name="_Sort" hidden="1">[6]기계내역서!#REF!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[4]Z!$T$179:$AH$179</definedName>
    <definedName name="AccessDatabase" hidden="1">"C:\WIN95\Desktop\Ramesh\AIC\Aic.mdb"</definedName>
    <definedName name="CD" hidden="1">[4]Cash2!$K$16:$K$36</definedName>
    <definedName name="graf" hidden="1">'[7]LIMA-CANTA'!#REF!</definedName>
    <definedName name="graph0" hidden="1">'[7]LIMA-CANTA'!#REF!</definedName>
    <definedName name="Graph1" hidden="1">'[7]LIMA-CANTA'!#REF!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Titles" localSheetId="0">CONDUTO!$1:$6</definedName>
    <definedName name="viuda" hidden="1">'[7]LIMA-CANTA'!#REF!</definedName>
    <definedName name="w" hidden="1">'[7]LIMA-CANTA'!#REF!</definedName>
    <definedName name="wra" hidden="1">'[7]LIMA-CANTA'!#REF!</definedName>
    <definedName name="xGraph11" hidden="1">'[7]LIMA-CANTA'!#REF!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" i="1" l="1"/>
  <c r="H135" i="1" l="1"/>
  <c r="H134" i="1"/>
  <c r="H133" i="1"/>
  <c r="H132" i="1"/>
  <c r="H131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3" i="1"/>
  <c r="H112" i="1"/>
  <c r="H111" i="1"/>
  <c r="H110" i="1"/>
  <c r="H109" i="1"/>
  <c r="H108" i="1"/>
  <c r="H107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89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6" i="1"/>
  <c r="H55" i="1"/>
  <c r="H54" i="1"/>
  <c r="H53" i="1"/>
  <c r="H52" i="1"/>
  <c r="H51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17" i="1"/>
  <c r="H16" i="1"/>
  <c r="H15" i="1"/>
  <c r="H14" i="1"/>
  <c r="H13" i="1"/>
  <c r="H12" i="1"/>
  <c r="H10" i="1"/>
  <c r="H9" i="1"/>
  <c r="H18" i="1" l="1"/>
  <c r="H57" i="1"/>
  <c r="H11" i="1"/>
  <c r="H8" i="1"/>
  <c r="H106" i="1" l="1"/>
  <c r="H22" i="1"/>
  <c r="H115" i="1"/>
  <c r="H130" i="1"/>
  <c r="H67" i="1"/>
  <c r="H114" i="1" l="1"/>
  <c r="H7" i="1"/>
  <c r="H136" i="1" l="1"/>
  <c r="H138" i="1" s="1"/>
  <c r="G138" i="1" s="1"/>
  <c r="H139" i="1" l="1"/>
</calcChain>
</file>

<file path=xl/sharedStrings.xml><?xml version="1.0" encoding="utf-8"?>
<sst xmlns="http://schemas.openxmlformats.org/spreadsheetml/2006/main" count="500" uniqueCount="277">
  <si>
    <t xml:space="preserve"> PROYECTO: "PAQUETE 4: SOLUCIONES INTEGRALES DE LOS RÍOS CASMA Y HUARMEY"</t>
  </si>
  <si>
    <t xml:space="preserve"> CONSTRUCCION DE DEFENSAS RIBEREÑAS EN SECTOR RÍO CASMA - CASMA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</si>
  <si>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</si>
  <si>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</si>
  <si>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</si>
  <si>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</si>
  <si>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</si>
  <si>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</si>
  <si>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</si>
  <si>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CONSTRUCCIÓN DE DEFENSAS RIBEREÑAS</t>
  </si>
  <si>
    <t>100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</si>
  <si>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</si>
  <si>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</si>
  <si>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</si>
  <si>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</si>
  <si>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</si>
  <si>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</si>
  <si>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</si>
  <si>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200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</si>
  <si>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</si>
  <si>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</si>
  <si>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</si>
  <si>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</si>
  <si>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</si>
  <si>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>Km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</si>
  <si>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</si>
  <si>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</si>
  <si>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</si>
  <si>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</si>
  <si>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</si>
  <si>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</si>
  <si>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</si>
  <si>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</si>
  <si>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>m3</t>
  </si>
  <si>
    <t>207.A</t>
  </si>
  <si>
    <r>
      <rPr>
        <sz val="9"/>
        <rFont val="Calibri"/>
        <family val="2"/>
        <scheme val="minor"/>
      </rPr>
      <t>MANTENIMIENTO DE TRÁNSITO Y SEGURIDAD VIAL EN ACCESOS A LA OBRA Y
ÁREAS AUXILIARES (Canteras, DME/DMO, Fuentes de agua)</t>
    </r>
  </si>
  <si>
    <t>300</t>
  </si>
  <si>
    <t>OPERACIÓN Y EXPLOTACION DE MATERIAL</t>
  </si>
  <si>
    <t>304.A</t>
  </si>
  <si>
    <t>EXPLOTACION Y PREPARACION DE MATERIAL PARA CONFORMACION DE DIQUE</t>
  </si>
  <si>
    <t>304.C</t>
  </si>
  <si>
    <t>EXPLOTACION Y PREPARACION DE MATERIAL PARA AFIRMADO EN CORONA</t>
  </si>
  <si>
    <t>305.A</t>
  </si>
  <si>
    <t>PREPARACIÓN DE MATERIAL PROPIO</t>
  </si>
  <si>
    <t>400</t>
  </si>
  <si>
    <t>MOVIMIENTO DE TIERRAS</t>
  </si>
  <si>
    <t>B1</t>
  </si>
  <si>
    <t>CONSTRUCCIÓN DE DIQUE NUEVO</t>
  </si>
  <si>
    <t>401.A</t>
  </si>
  <si>
    <t>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</si>
  <si>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</si>
  <si>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</si>
  <si>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</si>
  <si>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</si>
  <si>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</si>
  <si>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</si>
  <si>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</si>
  <si>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</si>
  <si>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</si>
  <si>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</si>
  <si>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</si>
  <si>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</si>
  <si>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PARA PROTECCIÓN DE TALUD TIPO 1</t>
  </si>
  <si>
    <t>404.D</t>
  </si>
  <si>
    <t>ENROCADO Y ACOMODO EN UÑA ANTISOCAVANTE TIPO 1</t>
  </si>
  <si>
    <t>405.A</t>
  </si>
  <si>
    <t>DESCOLMATACIÓN DEL CAUCE</t>
  </si>
  <si>
    <t>406.A</t>
  </si>
  <si>
    <t>REFINE Y PERFILADO DE TALUD</t>
  </si>
  <si>
    <t>m2</t>
  </si>
  <si>
    <t>407.A</t>
  </si>
  <si>
    <t>MEJORAMIENTO DE SUELO DE FUNDACIÓN</t>
  </si>
  <si>
    <t>407.B</t>
  </si>
  <si>
    <t>MEJORAMIENTO DE FUNDACIÓN CON GEOCELDA (Incluye material granular)</t>
  </si>
  <si>
    <t>408.A</t>
  </si>
  <si>
    <t>ZANJA Y RELLENO PARA ANCLAJE DE GEOWEB</t>
  </si>
  <si>
    <t>ml</t>
  </si>
  <si>
    <t>409.A</t>
  </si>
  <si>
    <t>GEOTEXTIL NO TEJIDO CLASE 1, INCLUYE INSTALACIÓN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</si>
  <si>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</si>
  <si>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</si>
  <si>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</si>
  <si>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</si>
  <si>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</si>
  <si>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</si>
  <si>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</si>
  <si>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</si>
  <si>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418.A</t>
  </si>
  <si>
    <t>SUMINISTRO E INSTALACION DE GEOCOMPUESTO IMPERMEABLE</t>
  </si>
  <si>
    <t>B2</t>
  </si>
  <si>
    <t>REFUERZO EN DIQUES EXISTENTES</t>
  </si>
  <si>
    <t>402.A</t>
  </si>
  <si>
    <t>EXCAVACIÓN EN MATERIAL SUELTO, CON EQUIPO</t>
  </si>
  <si>
    <t>403.B</t>
  </si>
  <si>
    <t>RECRECIMIENTO Y CONFORMACIÓN EN DIQUE EXISTENTE</t>
  </si>
  <si>
    <t>404.G</t>
  </si>
  <si>
    <t>ENROCADO Y ACOMODO DE ROCA EN TALUD DE DIQUE EXISTENTE</t>
  </si>
  <si>
    <t>404.H</t>
  </si>
  <si>
    <t>ENROCADO Y ACOMODO DE ROCA EN UÑA DE DIQUE EXISTENTE</t>
  </si>
  <si>
    <t>415.A</t>
  </si>
  <si>
    <t>GAVIÓN (INCLUYE INSTALACIÓN)</t>
  </si>
  <si>
    <t>416.B</t>
  </si>
  <si>
    <t>PERFILADO Y COMPACTACIÓN DE CORONA EN DIQUE EXISTENTE</t>
  </si>
  <si>
    <t>417.A</t>
  </si>
  <si>
    <t>RECUPERACIÓN DE ROCA EN DIQUES EXISTENTES</t>
  </si>
  <si>
    <t>500</t>
  </si>
  <si>
    <t>TRANSPORTES DE MATERIAL</t>
  </si>
  <si>
    <t>501.A</t>
  </si>
  <si>
    <t>CARGUIO Y ACARREO DE MATERIAL PROPIO P/DIQUE D≤1km</t>
  </si>
  <si>
    <t>m3-km</t>
  </si>
  <si>
    <t>501.B</t>
  </si>
  <si>
    <t>CARGUIO Y ACARREO DE MATERIAL DE PRESTAMO P/DIQUE D≤1km</t>
  </si>
  <si>
    <t>501.D</t>
  </si>
  <si>
    <t>CARGUIO Y TRANSPORTE DE MATERIAL AFIRMADO D≤1KM</t>
  </si>
  <si>
    <t>502.B</t>
  </si>
  <si>
    <t>ACARREO DE MATERIAL DE PRESTAMO P/DIQUE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</si>
  <si>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</si>
  <si>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</si>
  <si>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</si>
  <si>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</si>
  <si>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</si>
  <si>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</si>
  <si>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</si>
  <si>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</si>
  <si>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</si>
  <si>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</si>
  <si>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</si>
  <si>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</si>
  <si>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</si>
  <si>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403.D</t>
  </si>
  <si>
    <t>CONFORMACIÓN Y COMPACTACIÓN PARA ESTRUCTURA</t>
  </si>
  <si>
    <t>605.B</t>
  </si>
  <si>
    <t>REUBICACIÓN DE POZO PROFUNDO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</si>
  <si>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</si>
  <si>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</si>
  <si>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</si>
  <si>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</si>
  <si>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</si>
  <si>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</si>
  <si>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</si>
  <si>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</si>
  <si>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801.D</t>
  </si>
  <si>
    <t>CONCRETO (f'c = 28 MPa) EN MUROS Y ZAPATAS</t>
  </si>
  <si>
    <t>802.A</t>
  </si>
  <si>
    <t>ACERO DE REFUERZO P/ESTRUCTURAS (f'c = 420 Mpa)</t>
  </si>
  <si>
    <t>kg</t>
  </si>
  <si>
    <t>803.A</t>
  </si>
  <si>
    <t>ENCOFRADO PLANO</t>
  </si>
  <si>
    <t>803.B</t>
  </si>
  <si>
    <t>ENCOFRADO CURVO</t>
  </si>
  <si>
    <t>805.B</t>
  </si>
  <si>
    <t>TUBERÍA HDPE 750 mm (SUMINISTRO E INSTALACIÓN)</t>
  </si>
  <si>
    <t>m</t>
  </si>
  <si>
    <t>806.B</t>
  </si>
  <si>
    <t>COMPUERTA TIPO ARMCO 0.75 m x 0.75 m (INCLUYE SUMINISTRO E
INSTALACIÓN)</t>
  </si>
  <si>
    <t>806.H</t>
  </si>
  <si>
    <t>REJILLA METÁLICA 1.35 m X 1.50 m (INCLUYE SUMINISTRO E INSTALACIÓN)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</si>
  <si>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</si>
  <si>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</si>
  <si>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</si>
  <si>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</si>
  <si>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</si>
  <si>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</si>
  <si>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810.B</t>
  </si>
  <si>
    <t>IMPERMEABILIZACIÓN DE PARÁMETROS ENTERRADOS CON PINTURA
ASFÁLTICA</t>
  </si>
  <si>
    <t>C3</t>
  </si>
  <si>
    <t>OBRAS DE REDES</t>
  </si>
  <si>
    <t>604.A</t>
  </si>
  <si>
    <t>REUBICACIÓN DE POSTE DE ENERGÍA</t>
  </si>
  <si>
    <t>C4</t>
  </si>
  <si>
    <t>CRUCE VIAL</t>
  </si>
  <si>
    <t>ENROCADO Y ACOMODO DE ROCA PARA PROTECCIÓN DE TALUD TIPO 1</t>
  </si>
  <si>
    <t>ENROCADO Y ACOMODO DE ROCA EN UÑA ANTISOCAVANTE TIPO 1</t>
  </si>
  <si>
    <t>409.B</t>
  </si>
  <si>
    <t>GEOTEXTIL NO TEJIDO CLASE 2, INCLUYE INSTALACIÓN</t>
  </si>
  <si>
    <t>414.B</t>
  </si>
  <si>
    <t>GEOCELDA HORMIGONADA</t>
  </si>
  <si>
    <t>420.A</t>
  </si>
  <si>
    <t>RELLENO COMPACTADO</t>
  </si>
  <si>
    <t>900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</si>
  <si>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</si>
  <si>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</si>
  <si>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</si>
  <si>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</si>
  <si>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</si>
  <si>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</si>
  <si>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</si>
  <si>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</si>
  <si>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</si>
  <si>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</si>
  <si>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</si>
  <si>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</si>
  <si>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</si>
  <si>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</si>
  <si>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</si>
  <si>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C</t>
  </si>
  <si>
    <t>INFRAESTRUCTURA VERDE Y PAISAJISMO</t>
  </si>
  <si>
    <t>1000</t>
  </si>
  <si>
    <t>1001.C</t>
  </si>
  <si>
    <t>LIMPIEZA Y DESBROCE DEL TERRENO CON MEDIOS MANUALES</t>
  </si>
  <si>
    <t>1001.C2</t>
  </si>
  <si>
    <t>LIMPIEZA DE DESMONTE Y RESIDUOS CON MEDIOS MECÁNICOS</t>
  </si>
  <si>
    <t>1001.F</t>
  </si>
  <si>
    <t>DESPEDREGADO DEL TERRENO CON MEDIOS MANUALES</t>
  </si>
  <si>
    <t>1001.G</t>
  </si>
  <si>
    <t>REMOCIÓN DEL TERRENO CON MEDIOS MANUALES CON PROFUNDIDAD HASTA 25 CM</t>
  </si>
  <si>
    <t>1001.M</t>
  </si>
  <si>
    <t>RELLENO PARA ESTRUCTURAS</t>
  </si>
  <si>
    <t>1006.A</t>
  </si>
  <si>
    <t>BANCAS DE MADERA SOBRE GAVIÓN. TIPO T2</t>
  </si>
  <si>
    <t>1007.A</t>
  </si>
  <si>
    <t>PANEL INFORMATIVO H=1.25M TIPO A</t>
  </si>
  <si>
    <t>1007.C</t>
  </si>
  <si>
    <t>PANEL INFORMATIVO H=2.10 M. TIPO B</t>
  </si>
  <si>
    <t>1008.B</t>
  </si>
  <si>
    <t>CONFORMACIÓN Y COMPACTACIÓN DE BASE GRANULAR DE ESPESOR  e=0.15m</t>
  </si>
  <si>
    <t>1008.C</t>
  </si>
  <si>
    <t>CAPA SUPERFICIAL DE ARENA DE ESPESOR e=0.05m</t>
  </si>
  <si>
    <t>1008.D</t>
  </si>
  <si>
    <t>BORDE DE TRONCOS DE MADERA A NIVEL DE PISO ALTURA TOTAL 35 CM DIÁMETRO 4"</t>
  </si>
  <si>
    <t>1008.E</t>
  </si>
  <si>
    <t>1010.G</t>
  </si>
  <si>
    <t>BARANDA RÚSTICA DE MADERA DE EUCALIPTO DE ALTURA H=1.00 M</t>
  </si>
  <si>
    <t>1200</t>
  </si>
  <si>
    <t>ESTRUCTURAS</t>
  </si>
  <si>
    <t>801.B2</t>
  </si>
  <si>
    <t>CONCRETO CICLOPEO (f'c=18MPa + 30% PM)</t>
  </si>
  <si>
    <t>SUBTOTAL</t>
  </si>
  <si>
    <t>GASTOS GENERALES</t>
  </si>
  <si>
    <t>UTILIDAD</t>
  </si>
  <si>
    <t>TOTAL S/.</t>
  </si>
  <si>
    <t>Comentarios</t>
  </si>
  <si>
    <t>BORDE DE TRONCOS DE MADERA DE ALTURA 15 CM SOBRE EL NIVEL DE PISO Y ALTURA TOTAL 50 CM DIÁMETRO 4"</t>
  </si>
  <si>
    <t>COMENTARIOS EN GENERAL</t>
  </si>
  <si>
    <t>No se tiene comentarios</t>
  </si>
  <si>
    <t>Revisar rendimiento, conservador</t>
  </si>
  <si>
    <t>Considerar compactadora tipo plancha con incidencia menor para los lugares donde no llegue el rodillo</t>
  </si>
  <si>
    <t xml:space="preserve">Considera incluir con una incidencia menor  una compactadora tipo plancha </t>
  </si>
  <si>
    <t>Indicar cómo se obtiene el rendimiento de transporte. Presentar cuadro de sustento. Justificar la tarifa de los equipos</t>
  </si>
  <si>
    <t>El APU es de PLAN DE MANEJO AMBIENTAL. La partida es medidas de manejo ambiental actualizar</t>
  </si>
  <si>
    <t xml:space="preserve">Detallar rendimiento </t>
  </si>
  <si>
    <t>Revisar rendmiento  muy conservador</t>
  </si>
  <si>
    <t>Revisar la incidencia o la necesidad contar con  Rodillo y Motoniveladora al 100%</t>
  </si>
  <si>
    <t>Rendimiento bajo. Ver la posibilidad de considerar un tractor con incidencia 0.5 a manera de aumentar el rendimiento.</t>
  </si>
  <si>
    <t>Revisar la incidencia de capataz</t>
  </si>
  <si>
    <t>Revisar la conformacion de la cuadrilla, gran parte del trabajo lo realiza la maquinaria</t>
  </si>
  <si>
    <t>Revisar rendimiento, conservador. Revisar la cuadrilla gran parte del trabajo lo realiza el equipo pesado</t>
  </si>
  <si>
    <t>Justidficar precio "planta de producción de agragados". Ver la opcion de usar material propio</t>
  </si>
  <si>
    <t xml:space="preserve">Revisar rendimiento, conservador.  </t>
  </si>
  <si>
    <t>Revisar rendimiento, conservador. Ver la posibilidad de considerar una incidencia menor al rodillo vobratorio</t>
  </si>
  <si>
    <t xml:space="preserve">Revisar rendimiento, muy conservador. </t>
  </si>
  <si>
    <t>Revisar rendimiento, muy conservador. Justificar en la cuadrilla el operario (ayudante espeilizado)</t>
  </si>
  <si>
    <t>Considerar un camion grua con incidencia menor</t>
  </si>
  <si>
    <t>Revisar rendimiento conservador, ver la psoibilidad de considerar un camion grua con una incidencia menor</t>
  </si>
  <si>
    <t>Revisar cantidad de operarios equipo mediano (05)</t>
  </si>
  <si>
    <t>Revisar rendimiento conservador</t>
  </si>
  <si>
    <t>Revisar, rendimiento muy conservador</t>
  </si>
  <si>
    <t>Revisar la partida y especificaciones, se esta considerando lamina asfaltica. La partida es pintura asfaltica</t>
  </si>
  <si>
    <t>Revisar, rendimiento</t>
  </si>
  <si>
    <t>Revisar el precio del hormigon, no es el precio del mercado</t>
  </si>
  <si>
    <t>Desarrollar la descripción de las partidas,  estan subpartida de plan de manejo ambiental</t>
  </si>
  <si>
    <t>Desarrollar la descripción de las partidas,  estan subpartida de plan de manejo ambiental. Justificar precio</t>
  </si>
  <si>
    <t>Revisar, bajo rendmiiento para la cuadrilla que esta considerando</t>
  </si>
  <si>
    <t>La partida es limpieza con medios mecanicos</t>
  </si>
  <si>
    <t>Revisar rendimiento, muy conservador.</t>
  </si>
  <si>
    <t>NO PRESENTA DETALLE DE GASTOS GENERALES</t>
  </si>
  <si>
    <t>Revisar desperdicio de material es un epesor solo de 0.15 m. Revisar precio de material</t>
  </si>
  <si>
    <t>- Justificar la necesidad del "Operario (ayudante especiliazado)" por cada equipo pesado propuesto en los apus.
- No contiene calculo de remuneraciones de construcción civil
- Relacion de equipos minimo de propuestas.
-- No contiene cotización de equipos e insumos.
- No contiene calculo de los rendimientos del transporte.
- No presenta calculo de EPP.
- No presenta coste de ensayos de calidad.
-No presenta histograma de equipos.
- No presenta calculo de movilización y desmovilización de equipos.
- No presenta histograma de equipos.
- No presenta histograma de mano de obras.
- No presenta costo de mano de obra.
- Los precios de mano de obra HH no se encuentran concordanres con el acta de acuerdos de negociación colectiva de construcción civil vigente 2022-2023.</t>
  </si>
  <si>
    <t>SICIM CONDUTO</t>
  </si>
  <si>
    <t>Justificar e indicar en que consiste "operación campamento"</t>
  </si>
  <si>
    <t>Revisar rendimiento  muy conservador</t>
  </si>
  <si>
    <t>Revisar rendimiento, muy conservador. Justificar en la cuadrilla el operario (ayudante especializado)</t>
  </si>
  <si>
    <t xml:space="preserve">Revisar rendimiento, conservador considerando  2 exvadoras al 100%. Revisar la conformación de la cuadrilla (8 peones) </t>
  </si>
  <si>
    <t>Revisar rendimiento</t>
  </si>
  <si>
    <t>Revisar rendimiento, muy conservador</t>
  </si>
  <si>
    <t>Enviar detalle del cálculo de movilización y desmovilización</t>
  </si>
  <si>
    <t>Justificar precio "planta de producción de agregados"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</si>
</sst>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000000"/>
      <name val="Calibri"/>
      <family val="2"/>
      <charset val="204"/>
    </font>
    <font>
      <b/>
      <sz val="16"/>
      <color theme="0"/>
      <name val="Arial Narrow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13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4" fontId="1" fillId="0" borderId="0" applyFont="0" applyFill="0" applyBorder="0" applyAlignment="0" applyProtection="0"/>
    <xf numFmtId="0" fontId="24" fillId="0" borderId="0"/>
    <xf numFmtId="0" fontId="6" fillId="0" borderId="0"/>
    <xf numFmtId="0" fontId="24" fillId="0" borderId="0"/>
  </cellStyleXfs>
  <cellXfs count="159">
    <xf numFmtId="0" fontId="0" fillId="0" borderId="0" xfId="0"/>
    <xf numFmtId="0" fontId="2" fillId="0" borderId="0" xfId="1">
      <alignment vertical="top"/>
    </xf>
    <xf numFmtId="0" fontId="3" fillId="0" borderId="0" xfId="1" applyFont="1" applyAlignment="1">
      <alignment vertical="top" wrapText="1" readingOrder="1"/>
    </xf>
    <xf numFmtId="0" fontId="2" fillId="0" borderId="0" xfId="2">
      <alignment vertical="top"/>
    </xf>
    <xf numFmtId="0" fontId="3" fillId="0" borderId="0" xfId="2" applyFont="1" applyAlignment="1">
      <alignment horizontal="left" vertical="top" wrapText="1" readingOrder="1"/>
    </xf>
    <xf numFmtId="4" fontId="5" fillId="2" borderId="2" xfId="4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wrapText="1"/>
    </xf>
    <xf numFmtId="43" fontId="0" fillId="0" borderId="0" xfId="0" applyNumberFormat="1"/>
    <xf numFmtId="0" fontId="7" fillId="4" borderId="6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0" fontId="7" fillId="5" borderId="6" xfId="0" applyFont="1" applyFill="1" applyBorder="1" applyAlignment="1">
      <alignment vertical="top" wrapText="1"/>
    </xf>
    <xf numFmtId="0" fontId="7" fillId="5" borderId="7" xfId="0" applyFont="1" applyFill="1" applyBorder="1" applyAlignment="1">
      <alignment vertical="top" wrapText="1"/>
    </xf>
    <xf numFmtId="0" fontId="10" fillId="0" borderId="8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left" vertical="top" wrapText="1" indent="2"/>
    </xf>
    <xf numFmtId="0" fontId="10" fillId="0" borderId="6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top" wrapText="1" indent="2"/>
    </xf>
    <xf numFmtId="0" fontId="12" fillId="6" borderId="9" xfId="0" applyFont="1" applyFill="1" applyBorder="1" applyAlignment="1">
      <alignment vertical="center" wrapText="1"/>
    </xf>
    <xf numFmtId="0" fontId="13" fillId="6" borderId="10" xfId="0" applyFont="1" applyFill="1" applyBorder="1" applyAlignment="1">
      <alignment vertical="center" wrapText="1"/>
    </xf>
    <xf numFmtId="0" fontId="14" fillId="6" borderId="10" xfId="0" applyFont="1" applyFill="1" applyBorder="1" applyAlignment="1">
      <alignment vertical="center" wrapText="1"/>
    </xf>
    <xf numFmtId="4" fontId="16" fillId="6" borderId="11" xfId="0" applyNumberFormat="1" applyFont="1" applyFill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9" fillId="6" borderId="11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right" vertical="top"/>
    </xf>
    <xf numFmtId="0" fontId="22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wrapText="1"/>
    </xf>
    <xf numFmtId="0" fontId="23" fillId="0" borderId="0" xfId="0" applyFont="1"/>
    <xf numFmtId="0" fontId="22" fillId="3" borderId="6" xfId="0" applyFont="1" applyFill="1" applyBorder="1" applyAlignment="1">
      <alignment vertical="top" wrapText="1"/>
    </xf>
    <xf numFmtId="0" fontId="4" fillId="0" borderId="0" xfId="3" applyFont="1" applyAlignment="1">
      <alignment horizontal="center" vertical="top" readingOrder="1"/>
    </xf>
    <xf numFmtId="2" fontId="11" fillId="0" borderId="0" xfId="0" applyNumberFormat="1" applyFont="1" applyFill="1" applyBorder="1" applyAlignment="1">
      <alignment horizontal="right" vertical="top" shrinkToFit="1"/>
    </xf>
    <xf numFmtId="2" fontId="11" fillId="0" borderId="0" xfId="0" applyNumberFormat="1" applyFont="1" applyFill="1" applyBorder="1" applyAlignment="1">
      <alignment horizontal="right" vertical="center" shrinkToFit="1"/>
    </xf>
    <xf numFmtId="4" fontId="11" fillId="0" borderId="0" xfId="0" applyNumberFormat="1" applyFont="1" applyFill="1" applyBorder="1" applyAlignment="1">
      <alignment horizontal="right" vertical="top" shrinkToFit="1"/>
    </xf>
    <xf numFmtId="0" fontId="3" fillId="0" borderId="0" xfId="1" applyFont="1" applyFill="1" applyBorder="1" applyAlignment="1">
      <alignment vertical="top" wrapText="1" readingOrder="1"/>
    </xf>
    <xf numFmtId="0" fontId="4" fillId="0" borderId="0" xfId="3" applyFont="1" applyFill="1" applyBorder="1" applyAlignment="1">
      <alignment horizontal="center" vertical="top" readingOrder="1"/>
    </xf>
    <xf numFmtId="0" fontId="3" fillId="0" borderId="0" xfId="2" applyFont="1" applyFill="1" applyBorder="1" applyAlignment="1">
      <alignment horizontal="left" vertical="top" wrapText="1" readingOrder="1"/>
    </xf>
    <xf numFmtId="4" fontId="5" fillId="0" borderId="0" xfId="4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vertical="top" wrapText="1"/>
    </xf>
    <xf numFmtId="2" fontId="11" fillId="0" borderId="0" xfId="0" applyNumberFormat="1" applyFont="1" applyFill="1" applyBorder="1" applyAlignment="1">
      <alignment vertical="top" shrinkToFi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4" fontId="11" fillId="0" borderId="0" xfId="0" applyNumberFormat="1" applyFont="1" applyFill="1" applyBorder="1" applyAlignment="1">
      <alignment vertical="top" shrinkToFit="1"/>
    </xf>
    <xf numFmtId="2" fontId="11" fillId="0" borderId="0" xfId="0" applyNumberFormat="1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4" fontId="5" fillId="2" borderId="23" xfId="4" applyNumberFormat="1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right" vertical="top" wrapText="1"/>
    </xf>
    <xf numFmtId="0" fontId="9" fillId="3" borderId="25" xfId="0" applyFont="1" applyFill="1" applyBorder="1" applyAlignment="1">
      <alignment horizontal="left" wrapText="1"/>
    </xf>
    <xf numFmtId="0" fontId="7" fillId="4" borderId="24" xfId="0" applyFont="1" applyFill="1" applyBorder="1" applyAlignment="1">
      <alignment horizontal="right" vertical="top" wrapText="1"/>
    </xf>
    <xf numFmtId="0" fontId="8" fillId="4" borderId="25" xfId="0" applyFont="1" applyFill="1" applyBorder="1" applyAlignment="1">
      <alignment horizontal="left" wrapText="1"/>
    </xf>
    <xf numFmtId="0" fontId="10" fillId="0" borderId="24" xfId="0" applyFont="1" applyFill="1" applyBorder="1" applyAlignment="1">
      <alignment horizontal="right" vertical="top" wrapText="1"/>
    </xf>
    <xf numFmtId="2" fontId="11" fillId="0" borderId="25" xfId="0" applyNumberFormat="1" applyFont="1" applyFill="1" applyBorder="1" applyAlignment="1">
      <alignment horizontal="right" vertical="top" shrinkToFit="1"/>
    </xf>
    <xf numFmtId="0" fontId="10" fillId="0" borderId="26" xfId="0" applyFont="1" applyFill="1" applyBorder="1" applyAlignment="1">
      <alignment horizontal="right" vertical="top" wrapText="1"/>
    </xf>
    <xf numFmtId="2" fontId="11" fillId="0" borderId="27" xfId="0" applyNumberFormat="1" applyFont="1" applyFill="1" applyBorder="1" applyAlignment="1">
      <alignment horizontal="right" vertical="center" shrinkToFit="1"/>
    </xf>
    <xf numFmtId="4" fontId="11" fillId="0" borderId="25" xfId="0" applyNumberFormat="1" applyFont="1" applyFill="1" applyBorder="1" applyAlignment="1">
      <alignment horizontal="right" vertical="top" shrinkToFit="1"/>
    </xf>
    <xf numFmtId="0" fontId="7" fillId="5" borderId="24" xfId="0" applyFont="1" applyFill="1" applyBorder="1" applyAlignment="1">
      <alignment horizontal="right" vertical="top" wrapText="1"/>
    </xf>
    <xf numFmtId="0" fontId="8" fillId="5" borderId="25" xfId="0" applyFont="1" applyFill="1" applyBorder="1" applyAlignment="1">
      <alignment horizontal="left" wrapText="1"/>
    </xf>
    <xf numFmtId="0" fontId="7" fillId="4" borderId="28" xfId="0" applyFont="1" applyFill="1" applyBorder="1" applyAlignment="1">
      <alignment vertical="top" wrapText="1"/>
    </xf>
    <xf numFmtId="0" fontId="7" fillId="5" borderId="24" xfId="0" applyFont="1" applyFill="1" applyBorder="1" applyAlignment="1">
      <alignment horizontal="left" vertical="top" wrapText="1" indent="2"/>
    </xf>
    <xf numFmtId="0" fontId="7" fillId="5" borderId="28" xfId="0" applyFont="1" applyFill="1" applyBorder="1" applyAlignment="1">
      <alignment vertical="top" wrapText="1"/>
    </xf>
    <xf numFmtId="2" fontId="11" fillId="0" borderId="27" xfId="0" applyNumberFormat="1" applyFont="1" applyFill="1" applyBorder="1" applyAlignment="1">
      <alignment vertical="top" shrinkToFit="1"/>
    </xf>
    <xf numFmtId="0" fontId="8" fillId="4" borderId="28" xfId="0" applyFont="1" applyFill="1" applyBorder="1" applyAlignment="1">
      <alignment wrapText="1"/>
    </xf>
    <xf numFmtId="2" fontId="11" fillId="0" borderId="28" xfId="0" applyNumberFormat="1" applyFont="1" applyFill="1" applyBorder="1" applyAlignment="1">
      <alignment vertical="top" shrinkToFit="1"/>
    </xf>
    <xf numFmtId="0" fontId="22" fillId="3" borderId="24" xfId="0" applyFont="1" applyFill="1" applyBorder="1" applyAlignment="1">
      <alignment horizontal="center" vertical="top" wrapText="1"/>
    </xf>
    <xf numFmtId="0" fontId="9" fillId="3" borderId="28" xfId="0" applyFont="1" applyFill="1" applyBorder="1" applyAlignment="1">
      <alignment wrapText="1"/>
    </xf>
    <xf numFmtId="4" fontId="11" fillId="0" borderId="28" xfId="0" applyNumberFormat="1" applyFont="1" applyFill="1" applyBorder="1" applyAlignment="1">
      <alignment vertical="top" shrinkToFit="1"/>
    </xf>
    <xf numFmtId="2" fontId="11" fillId="0" borderId="28" xfId="0" applyNumberFormat="1" applyFont="1" applyFill="1" applyBorder="1" applyAlignment="1">
      <alignment vertical="center" shrinkToFit="1"/>
    </xf>
    <xf numFmtId="2" fontId="11" fillId="0" borderId="25" xfId="0" applyNumberFormat="1" applyFont="1" applyFill="1" applyBorder="1" applyAlignment="1">
      <alignment vertical="top" shrinkToFit="1"/>
    </xf>
    <xf numFmtId="0" fontId="14" fillId="6" borderId="11" xfId="0" applyFont="1" applyFill="1" applyBorder="1" applyAlignment="1">
      <alignment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4" fontId="5" fillId="2" borderId="1" xfId="4" applyNumberFormat="1" applyFont="1" applyFill="1" applyBorder="1" applyAlignment="1">
      <alignment horizontal="center" vertical="center"/>
    </xf>
    <xf numFmtId="4" fontId="9" fillId="3" borderId="25" xfId="0" applyNumberFormat="1" applyFont="1" applyFill="1" applyBorder="1" applyAlignment="1">
      <alignment horizontal="right" wrapText="1"/>
    </xf>
    <xf numFmtId="4" fontId="8" fillId="4" borderId="25" xfId="0" applyNumberFormat="1" applyFont="1" applyFill="1" applyBorder="1" applyAlignment="1">
      <alignment horizontal="right" wrapText="1"/>
    </xf>
    <xf numFmtId="4" fontId="8" fillId="5" borderId="25" xfId="0" applyNumberFormat="1" applyFont="1" applyFill="1" applyBorder="1" applyAlignment="1">
      <alignment horizontal="left" wrapText="1"/>
    </xf>
    <xf numFmtId="4" fontId="7" fillId="5" borderId="28" xfId="0" applyNumberFormat="1" applyFont="1" applyFill="1" applyBorder="1" applyAlignment="1">
      <alignment vertical="top" wrapText="1"/>
    </xf>
    <xf numFmtId="4" fontId="8" fillId="4" borderId="28" xfId="0" applyNumberFormat="1" applyFont="1" applyFill="1" applyBorder="1" applyAlignment="1">
      <alignment wrapText="1"/>
    </xf>
    <xf numFmtId="4" fontId="9" fillId="3" borderId="28" xfId="0" applyNumberFormat="1" applyFont="1" applyFill="1" applyBorder="1" applyAlignment="1">
      <alignment wrapText="1"/>
    </xf>
    <xf numFmtId="4" fontId="8" fillId="0" borderId="32" xfId="5" applyNumberFormat="1" applyFont="1" applyFill="1" applyBorder="1" applyAlignment="1">
      <alignment horizontal="left"/>
    </xf>
    <xf numFmtId="0" fontId="0" fillId="0" borderId="29" xfId="0" applyBorder="1"/>
    <xf numFmtId="0" fontId="0" fillId="0" borderId="21" xfId="0" applyBorder="1"/>
    <xf numFmtId="0" fontId="0" fillId="0" borderId="35" xfId="0" applyBorder="1"/>
    <xf numFmtId="4" fontId="11" fillId="0" borderId="25" xfId="0" applyNumberFormat="1" applyFont="1" applyFill="1" applyBorder="1" applyAlignment="1">
      <alignment horizontal="left" vertical="top" shrinkToFit="1"/>
    </xf>
    <xf numFmtId="43" fontId="21" fillId="0" borderId="2" xfId="5" applyNumberFormat="1" applyFont="1" applyFill="1" applyBorder="1" applyAlignment="1">
      <alignment horizontal="left" vertical="top"/>
    </xf>
    <xf numFmtId="4" fontId="8" fillId="4" borderId="25" xfId="0" applyNumberFormat="1" applyFont="1" applyFill="1" applyBorder="1" applyAlignment="1">
      <alignment horizontal="left" wrapText="1"/>
    </xf>
    <xf numFmtId="4" fontId="7" fillId="4" borderId="28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Border="1"/>
    <xf numFmtId="4" fontId="7" fillId="5" borderId="38" xfId="0" applyNumberFormat="1" applyFont="1" applyFill="1" applyBorder="1" applyAlignment="1">
      <alignment vertical="top" wrapText="1"/>
    </xf>
    <xf numFmtId="4" fontId="26" fillId="0" borderId="14" xfId="0" applyNumberFormat="1" applyFont="1" applyBorder="1" applyAlignment="1">
      <alignment horizontal="left" vertical="center" wrapText="1"/>
    </xf>
    <xf numFmtId="43" fontId="8" fillId="0" borderId="37" xfId="4" applyFont="1" applyBorder="1" applyAlignment="1">
      <alignment vertical="top"/>
    </xf>
    <xf numFmtId="4" fontId="7" fillId="5" borderId="39" xfId="0" applyNumberFormat="1" applyFont="1" applyFill="1" applyBorder="1" applyAlignment="1">
      <alignment horizontal="left" vertical="top" wrapText="1"/>
    </xf>
    <xf numFmtId="4" fontId="8" fillId="0" borderId="4" xfId="5" applyNumberFormat="1" applyFont="1" applyFill="1" applyBorder="1" applyAlignment="1"/>
    <xf numFmtId="4" fontId="8" fillId="0" borderId="32" xfId="5" applyNumberFormat="1" applyFont="1" applyFill="1" applyBorder="1" applyAlignment="1">
      <alignment horizontal="left" vertical="center"/>
    </xf>
    <xf numFmtId="4" fontId="11" fillId="0" borderId="25" xfId="0" applyNumberFormat="1" applyFont="1" applyFill="1" applyBorder="1" applyAlignment="1">
      <alignment horizontal="left" vertical="center" shrinkToFit="1"/>
    </xf>
    <xf numFmtId="4" fontId="11" fillId="0" borderId="28" xfId="0" applyNumberFormat="1" applyFont="1" applyFill="1" applyBorder="1" applyAlignment="1">
      <alignment horizontal="left" vertical="top" shrinkToFit="1"/>
    </xf>
    <xf numFmtId="0" fontId="0" fillId="0" borderId="0" xfId="0" applyAlignment="1">
      <alignment horizontal="center"/>
    </xf>
    <xf numFmtId="4" fontId="9" fillId="3" borderId="24" xfId="0" applyNumberFormat="1" applyFont="1" applyFill="1" applyBorder="1" applyAlignment="1">
      <alignment horizontal="center" wrapText="1"/>
    </xf>
    <xf numFmtId="4" fontId="9" fillId="3" borderId="3" xfId="0" applyNumberFormat="1" applyFont="1" applyFill="1" applyBorder="1" applyAlignment="1">
      <alignment horizontal="center" wrapText="1"/>
    </xf>
    <xf numFmtId="4" fontId="8" fillId="4" borderId="24" xfId="0" applyNumberFormat="1" applyFont="1" applyFill="1" applyBorder="1" applyAlignment="1">
      <alignment horizontal="center" wrapText="1"/>
    </xf>
    <xf numFmtId="4" fontId="8" fillId="4" borderId="3" xfId="0" applyNumberFormat="1" applyFont="1" applyFill="1" applyBorder="1" applyAlignment="1">
      <alignment horizontal="center" wrapText="1"/>
    </xf>
    <xf numFmtId="4" fontId="8" fillId="0" borderId="31" xfId="5" applyNumberFormat="1" applyFont="1" applyFill="1" applyBorder="1" applyAlignment="1">
      <alignment horizontal="center"/>
    </xf>
    <xf numFmtId="4" fontId="8" fillId="0" borderId="4" xfId="5" applyNumberFormat="1" applyFont="1" applyFill="1" applyBorder="1" applyAlignment="1">
      <alignment horizontal="center"/>
    </xf>
    <xf numFmtId="4" fontId="8" fillId="5" borderId="24" xfId="0" applyNumberFormat="1" applyFont="1" applyFill="1" applyBorder="1" applyAlignment="1">
      <alignment horizontal="center" wrapText="1"/>
    </xf>
    <xf numFmtId="4" fontId="8" fillId="5" borderId="3" xfId="0" applyNumberFormat="1" applyFont="1" applyFill="1" applyBorder="1" applyAlignment="1">
      <alignment horizontal="center" wrapText="1"/>
    </xf>
    <xf numFmtId="4" fontId="7" fillId="4" borderId="24" xfId="0" applyNumberFormat="1" applyFont="1" applyFill="1" applyBorder="1" applyAlignment="1">
      <alignment horizontal="center" vertical="top" wrapText="1"/>
    </xf>
    <xf numFmtId="4" fontId="7" fillId="4" borderId="7" xfId="0" applyNumberFormat="1" applyFont="1" applyFill="1" applyBorder="1" applyAlignment="1">
      <alignment horizontal="center" vertical="top" wrapText="1"/>
    </xf>
    <xf numFmtId="4" fontId="7" fillId="5" borderId="24" xfId="0" applyNumberFormat="1" applyFont="1" applyFill="1" applyBorder="1" applyAlignment="1">
      <alignment horizontal="center" vertical="top" wrapText="1"/>
    </xf>
    <xf numFmtId="4" fontId="7" fillId="5" borderId="7" xfId="0" applyNumberFormat="1" applyFont="1" applyFill="1" applyBorder="1" applyAlignment="1">
      <alignment horizontal="center" vertical="top" wrapText="1"/>
    </xf>
    <xf numFmtId="4" fontId="11" fillId="0" borderId="24" xfId="0" applyNumberFormat="1" applyFont="1" applyFill="1" applyBorder="1" applyAlignment="1">
      <alignment horizontal="center" vertical="top" shrinkToFit="1"/>
    </xf>
    <xf numFmtId="4" fontId="8" fillId="4" borderId="7" xfId="0" applyNumberFormat="1" applyFont="1" applyFill="1" applyBorder="1" applyAlignment="1">
      <alignment horizontal="center" wrapText="1"/>
    </xf>
    <xf numFmtId="4" fontId="9" fillId="3" borderId="7" xfId="0" applyNumberFormat="1" applyFont="1" applyFill="1" applyBorder="1" applyAlignment="1">
      <alignment horizontal="center" wrapText="1"/>
    </xf>
    <xf numFmtId="4" fontId="11" fillId="0" borderId="33" xfId="0" applyNumberFormat="1" applyFont="1" applyFill="1" applyBorder="1" applyAlignment="1">
      <alignment horizontal="center" vertical="top" shrinkToFit="1"/>
    </xf>
    <xf numFmtId="4" fontId="15" fillId="6" borderId="9" xfId="0" applyNumberFormat="1" applyFont="1" applyFill="1" applyBorder="1" applyAlignment="1">
      <alignment horizontal="center" vertical="center" wrapText="1"/>
    </xf>
    <xf numFmtId="4" fontId="16" fillId="6" borderId="11" xfId="0" applyNumberFormat="1" applyFont="1" applyFill="1" applyBorder="1" applyAlignment="1">
      <alignment horizontal="center" vertical="center" wrapText="1"/>
    </xf>
    <xf numFmtId="10" fontId="18" fillId="0" borderId="12" xfId="6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10" fontId="18" fillId="0" borderId="15" xfId="6" applyNumberFormat="1" applyFont="1" applyBorder="1" applyAlignment="1">
      <alignment horizontal="center" vertical="center" wrapText="1"/>
    </xf>
    <xf numFmtId="4" fontId="16" fillId="0" borderId="17" xfId="0" applyNumberFormat="1" applyFont="1" applyBorder="1" applyAlignment="1">
      <alignment horizontal="center" vertical="center" wrapText="1"/>
    </xf>
    <xf numFmtId="4" fontId="19" fillId="6" borderId="11" xfId="0" applyNumberFormat="1" applyFont="1" applyFill="1" applyBorder="1" applyAlignment="1">
      <alignment horizontal="center" vertical="center" wrapText="1"/>
    </xf>
    <xf numFmtId="0" fontId="25" fillId="7" borderId="18" xfId="2" applyFont="1" applyFill="1" applyBorder="1" applyAlignment="1">
      <alignment horizontal="center" vertical="top" readingOrder="1"/>
    </xf>
    <xf numFmtId="0" fontId="25" fillId="7" borderId="19" xfId="2" applyFont="1" applyFill="1" applyBorder="1" applyAlignment="1">
      <alignment horizontal="center" vertical="top" readingOrder="1"/>
    </xf>
    <xf numFmtId="0" fontId="25" fillId="7" borderId="20" xfId="2" applyFont="1" applyFill="1" applyBorder="1" applyAlignment="1">
      <alignment horizontal="center" vertical="top" readingOrder="1"/>
    </xf>
    <xf numFmtId="0" fontId="6" fillId="0" borderId="29" xfId="0" quotePrefix="1" applyFont="1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4" fillId="0" borderId="0" xfId="3" applyFont="1" applyAlignment="1">
      <alignment horizontal="center" vertical="top" readingOrder="1"/>
    </xf>
    <xf numFmtId="0" fontId="20" fillId="0" borderId="3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13">
    <cellStyle name="Millares 16 3" xfId="4" xr:uid="{FF670227-9923-4C85-9821-986202D5857F}"/>
    <cellStyle name="Millares 3" xfId="9" xr:uid="{FDD0D9A3-1BA8-4C55-B198-73E994F0CE33}"/>
    <cellStyle name="Normal" xfId="0" builtinId="0"/>
    <cellStyle name="Normal 10 10" xfId="7" xr:uid="{EE170A3D-5988-474B-9650-DBEA0D72CCCE}"/>
    <cellStyle name="Normal 151" xfId="1" xr:uid="{261B91B1-A595-496A-8A66-5EDFDF53AE79}"/>
    <cellStyle name="Normal 158" xfId="2" xr:uid="{B28A2409-AC60-4290-92AE-FC38D8502E00}"/>
    <cellStyle name="Normal 158 2" xfId="3" xr:uid="{DAC0B6CD-B3EE-40A2-B3A7-7C301CA1EFBE}"/>
    <cellStyle name="Normal 2" xfId="10" xr:uid="{B128D6F1-7E32-4F36-AE26-8BD5A7EA39C9}"/>
    <cellStyle name="Normal 2 2 2" xfId="5" xr:uid="{42C361A9-6752-450F-82D8-E8F66A238FA5}"/>
    <cellStyle name="Normal 2 2 3 2" xfId="11" xr:uid="{C0A7709F-8956-47FC-B247-2CA90835DC45}"/>
    <cellStyle name="Normal 2 3" xfId="8" xr:uid="{8C0D4C09-695B-41FB-B617-51FEDF54B419}"/>
    <cellStyle name="Normal 3" xfId="12" xr:uid="{1FC43A7D-01FB-4B88-BF05-C79DDF6B0652}"/>
    <cellStyle name="Porcentaje 10" xfId="6" xr:uid="{9FB16D55-AE3A-4DC9-A04B-5F8A5F2C2F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237066</xdr:colOff>
      <xdr:row>146</xdr:row>
      <xdr:rowOff>680559</xdr:rowOff>
    </xdr:from>
    <xdr:to>
      <xdr:col>8</xdr:col>
      <xdr:colOff>2244152</xdr:colOff>
      <xdr:row>148</xdr:row>
      <xdr:rowOff>2256427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5540DC-804C-4B79-A2B7-A9BE525D0B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34"/>
        <a:stretch/>
      </xdr:blipFill>
      <xdr:spPr bwMode="auto">
        <a:xfrm>
          <a:off x="7992533" y="38678959"/>
          <a:ext cx="4276152" cy="3167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SILVA\Desktop\INFORMACI&#211;N%20PARA%20CIBELY\2-PLANILLA_METRADOS\2-PLANILLAS_METRADOS\EJEMPLO%20MOVIMIENTO%20TIERRAS\2-%20Metrado%20Mov-Tierr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/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/>
      <sheetData sheetId="204">
        <row r="9">
          <cell r="H9">
            <v>0.90469999999999995</v>
          </cell>
        </row>
      </sheetData>
      <sheetData sheetId="205"/>
      <sheetData sheetId="206"/>
      <sheetData sheetId="207"/>
      <sheetData sheetId="208">
        <row r="9">
          <cell r="H9">
            <v>0.90469999999999995</v>
          </cell>
        </row>
      </sheetData>
      <sheetData sheetId="209"/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/>
      <sheetData sheetId="251"/>
      <sheetData sheetId="252"/>
      <sheetData sheetId="253"/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/>
      <sheetData sheetId="306">
        <row r="9">
          <cell r="H9">
            <v>0.90469999999999995</v>
          </cell>
        </row>
      </sheetData>
      <sheetData sheetId="307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/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EF97-60E2-4976-9D49-DDF3C774046E}">
  <sheetPr>
    <tabColor theme="4"/>
    <pageSetUpPr fitToPage="1"/>
  </sheetPr>
  <dimension ref="A1:K149"/>
  <sheetViews>
    <sheetView showGridLines="0" tabSelected="1" zoomScale="66" zoomScaleNormal="66" zoomScaleSheetLayoutView="90" workbookViewId="0">
      <selection activeCell="O40" sqref="O40"/>
    </sheetView>
  </sheetViews>
  <sheetFormatPr baseColWidth="10" defaultColWidth="11.44140625" defaultRowHeight="13.2" x14ac:dyDescent="0.25"/>
  <cols>
    <col min="1" max="1" width="4.109375" customWidth="1"/>
    <col min="2" max="2" width="8.88671875" customWidth="1"/>
    <col min="3" max="3" width="69.5546875" customWidth="1"/>
    <col min="4" max="4" width="9.5546875" bestFit="1" customWidth="1"/>
    <col min="5" max="5" width="15.44140625" bestFit="1" customWidth="1"/>
    <col min="6" max="6" width="2.88671875" style="59" customWidth="1"/>
    <col min="7" max="8" width="16.5546875" style="113" customWidth="1"/>
    <col min="9" max="9" width="67.44140625" customWidth="1"/>
    <col min="10" max="10" width="6" customWidth="1"/>
  </cols>
  <sheetData>
    <row r="1" spans="2:9" x14ac:dyDescent="0.25">
      <c r="B1" s="1"/>
      <c r="C1" s="2"/>
      <c r="D1" s="2"/>
      <c r="E1" s="2"/>
      <c r="F1" s="45"/>
    </row>
    <row r="2" spans="2:9" x14ac:dyDescent="0.25">
      <c r="B2" s="149" t="s">
        <v>0</v>
      </c>
      <c r="C2" s="149"/>
      <c r="D2" s="149"/>
      <c r="E2" s="149"/>
      <c r="F2" s="149"/>
    </row>
    <row r="3" spans="2:9" x14ac:dyDescent="0.25">
      <c r="B3" s="149" t="s">
        <v>1</v>
      </c>
      <c r="C3" s="149"/>
      <c r="D3" s="149"/>
      <c r="E3" s="149"/>
      <c r="F3" s="149"/>
    </row>
    <row r="4" spans="2:9" ht="13.8" thickBot="1" x14ac:dyDescent="0.3">
      <c r="B4" s="41"/>
      <c r="C4" s="41"/>
      <c r="D4" s="41"/>
      <c r="E4" s="41"/>
      <c r="F4" s="46"/>
    </row>
    <row r="5" spans="2:9" ht="24.6" customHeight="1" thickBot="1" x14ac:dyDescent="0.3">
      <c r="B5" s="3"/>
      <c r="C5" s="4"/>
      <c r="D5" s="4"/>
      <c r="E5" s="4"/>
      <c r="F5" s="47"/>
      <c r="G5" s="137" t="s">
        <v>268</v>
      </c>
      <c r="H5" s="138"/>
      <c r="I5" s="139"/>
    </row>
    <row r="6" spans="2:9" ht="13.8" x14ac:dyDescent="0.25">
      <c r="B6" s="60" t="s">
        <v>2</v>
      </c>
      <c r="C6" s="61" t="s">
        <v>3</v>
      </c>
      <c r="D6" s="61" t="s">
        <v>4</v>
      </c>
      <c r="E6" s="62" t="s">
        <v>5</v>
      </c>
      <c r="F6" s="48"/>
      <c r="G6" s="88" t="s">
        <v>6</v>
      </c>
      <c r="H6" s="5" t="s">
        <v>7</v>
      </c>
      <c r="I6" s="5" t="s">
        <v>231</v>
      </c>
    </row>
    <row r="7" spans="2:9" s="39" customFormat="1" ht="13.8" x14ac:dyDescent="0.3">
      <c r="B7" s="63" t="s">
        <v>8</v>
      </c>
      <c r="C7" s="37" t="s">
        <v>9</v>
      </c>
      <c r="D7" s="38"/>
      <c r="E7" s="64"/>
      <c r="F7" s="49"/>
      <c r="G7" s="114"/>
      <c r="H7" s="115">
        <f>+H8+H11+H18+H22+H57+H67+H106</f>
        <v>44445806.472700007</v>
      </c>
      <c r="I7" s="89"/>
    </row>
    <row r="8" spans="2:9" ht="13.8" x14ac:dyDescent="0.3">
      <c r="B8" s="65" t="s">
        <v>10</v>
      </c>
      <c r="C8" s="6" t="s">
        <v>11</v>
      </c>
      <c r="D8" s="7"/>
      <c r="E8" s="66"/>
      <c r="F8" s="50"/>
      <c r="G8" s="116"/>
      <c r="H8" s="117">
        <f>SUM(H9:H10)</f>
        <v>2619882.81</v>
      </c>
      <c r="I8" s="90"/>
    </row>
    <row r="9" spans="2:9" ht="13.8" x14ac:dyDescent="0.3">
      <c r="B9" s="67" t="s">
        <v>12</v>
      </c>
      <c r="C9" s="8" t="s">
        <v>13</v>
      </c>
      <c r="D9" s="9" t="s">
        <v>14</v>
      </c>
      <c r="E9" s="68">
        <v>1</v>
      </c>
      <c r="F9" s="42"/>
      <c r="G9" s="118">
        <v>2831.11</v>
      </c>
      <c r="H9" s="119">
        <f>+E9*G9</f>
        <v>2831.11</v>
      </c>
      <c r="I9" s="95" t="s">
        <v>234</v>
      </c>
    </row>
    <row r="10" spans="2:9" ht="13.8" x14ac:dyDescent="0.3">
      <c r="B10" s="67" t="s">
        <v>15</v>
      </c>
      <c r="C10" s="8" t="s">
        <v>16</v>
      </c>
      <c r="D10" s="9" t="s">
        <v>17</v>
      </c>
      <c r="E10" s="68">
        <v>1</v>
      </c>
      <c r="F10" s="42"/>
      <c r="G10" s="118">
        <v>2617051.7000000002</v>
      </c>
      <c r="H10" s="119">
        <f>+E10*G10</f>
        <v>2617051.7000000002</v>
      </c>
      <c r="I10" s="95" t="s">
        <v>269</v>
      </c>
    </row>
    <row r="11" spans="2:9" ht="13.8" x14ac:dyDescent="0.3">
      <c r="B11" s="65" t="s">
        <v>18</v>
      </c>
      <c r="C11" s="6" t="s">
        <v>19</v>
      </c>
      <c r="D11" s="7"/>
      <c r="E11" s="66"/>
      <c r="F11" s="50"/>
      <c r="G11" s="116"/>
      <c r="H11" s="117">
        <f>SUM(H12:H17)</f>
        <v>3455728.8042000001</v>
      </c>
      <c r="I11" s="90"/>
    </row>
    <row r="12" spans="2:9" ht="13.8" x14ac:dyDescent="0.3">
      <c r="B12" s="67" t="s">
        <v>20</v>
      </c>
      <c r="C12" s="8" t="s">
        <v>21</v>
      </c>
      <c r="D12" s="9" t="s">
        <v>17</v>
      </c>
      <c r="E12" s="68">
        <v>1</v>
      </c>
      <c r="F12" s="42"/>
      <c r="G12" s="118">
        <v>858720.54</v>
      </c>
      <c r="H12" s="119">
        <f t="shared" ref="H12:H17" si="0">+E12*G12</f>
        <v>858720.54</v>
      </c>
      <c r="I12" s="95" t="s">
        <v>275</v>
      </c>
    </row>
    <row r="13" spans="2:9" ht="13.8" x14ac:dyDescent="0.3">
      <c r="B13" s="67" t="s">
        <v>22</v>
      </c>
      <c r="C13" s="8" t="s">
        <v>23</v>
      </c>
      <c r="D13" s="9" t="s">
        <v>24</v>
      </c>
      <c r="E13" s="68">
        <v>10.46</v>
      </c>
      <c r="F13" s="42"/>
      <c r="G13" s="118">
        <v>5139.2700000000004</v>
      </c>
      <c r="H13" s="119">
        <f t="shared" si="0"/>
        <v>53756.764200000012</v>
      </c>
      <c r="I13" s="95" t="s">
        <v>274</v>
      </c>
    </row>
    <row r="14" spans="2:9" ht="13.8" x14ac:dyDescent="0.3">
      <c r="B14" s="67" t="s">
        <v>25</v>
      </c>
      <c r="C14" s="8" t="s">
        <v>26</v>
      </c>
      <c r="D14" s="9" t="s">
        <v>27</v>
      </c>
      <c r="E14" s="68">
        <v>6</v>
      </c>
      <c r="F14" s="42"/>
      <c r="G14" s="118">
        <v>23487.37</v>
      </c>
      <c r="H14" s="119">
        <f t="shared" si="0"/>
        <v>140924.22</v>
      </c>
      <c r="I14" s="95" t="s">
        <v>234</v>
      </c>
    </row>
    <row r="15" spans="2:9" ht="13.8" x14ac:dyDescent="0.3">
      <c r="B15" s="67" t="s">
        <v>28</v>
      </c>
      <c r="C15" s="8" t="s">
        <v>29</v>
      </c>
      <c r="D15" s="9" t="s">
        <v>30</v>
      </c>
      <c r="E15" s="68">
        <v>13.75</v>
      </c>
      <c r="F15" s="42"/>
      <c r="G15" s="118">
        <v>82260</v>
      </c>
      <c r="H15" s="119">
        <f t="shared" si="0"/>
        <v>1131075</v>
      </c>
      <c r="I15" s="95" t="s">
        <v>240</v>
      </c>
    </row>
    <row r="16" spans="2:9" ht="13.8" x14ac:dyDescent="0.3">
      <c r="B16" s="67" t="s">
        <v>31</v>
      </c>
      <c r="C16" s="8" t="s">
        <v>32</v>
      </c>
      <c r="D16" s="9" t="s">
        <v>33</v>
      </c>
      <c r="E16" s="68">
        <v>3150</v>
      </c>
      <c r="F16" s="42"/>
      <c r="G16" s="118">
        <v>20.62</v>
      </c>
      <c r="H16" s="119">
        <f t="shared" si="0"/>
        <v>64953</v>
      </c>
      <c r="I16" s="95" t="s">
        <v>270</v>
      </c>
    </row>
    <row r="17" spans="1:9" ht="24" x14ac:dyDescent="0.3">
      <c r="B17" s="69" t="s">
        <v>34</v>
      </c>
      <c r="C17" s="10" t="s">
        <v>35</v>
      </c>
      <c r="D17" s="11" t="s">
        <v>27</v>
      </c>
      <c r="E17" s="70">
        <v>6</v>
      </c>
      <c r="F17" s="43"/>
      <c r="G17" s="118">
        <v>201049.88</v>
      </c>
      <c r="H17" s="119">
        <f t="shared" si="0"/>
        <v>1206299.28</v>
      </c>
      <c r="I17" s="95" t="s">
        <v>242</v>
      </c>
    </row>
    <row r="18" spans="1:9" ht="13.8" x14ac:dyDescent="0.3">
      <c r="B18" s="65" t="s">
        <v>36</v>
      </c>
      <c r="C18" s="6" t="s">
        <v>37</v>
      </c>
      <c r="D18" s="7"/>
      <c r="E18" s="66"/>
      <c r="F18" s="50"/>
      <c r="G18" s="116"/>
      <c r="H18" s="117">
        <f>SUM(H19:H21)</f>
        <v>12241208.359299999</v>
      </c>
      <c r="I18" s="90"/>
    </row>
    <row r="19" spans="1:9" ht="13.8" x14ac:dyDescent="0.3">
      <c r="B19" s="67" t="s">
        <v>38</v>
      </c>
      <c r="C19" s="8" t="s">
        <v>39</v>
      </c>
      <c r="D19" s="9" t="s">
        <v>33</v>
      </c>
      <c r="E19" s="71">
        <v>26108.33</v>
      </c>
      <c r="F19" s="44"/>
      <c r="G19" s="118">
        <v>76.849999999999994</v>
      </c>
      <c r="H19" s="119">
        <f>+E19*G19</f>
        <v>2006425.1605</v>
      </c>
      <c r="I19" s="95" t="s">
        <v>276</v>
      </c>
    </row>
    <row r="20" spans="1:9" ht="13.8" x14ac:dyDescent="0.3">
      <c r="B20" s="67" t="s">
        <v>40</v>
      </c>
      <c r="C20" s="8" t="s">
        <v>41</v>
      </c>
      <c r="D20" s="9" t="s">
        <v>33</v>
      </c>
      <c r="E20" s="71">
        <v>8120.64</v>
      </c>
      <c r="F20" s="44"/>
      <c r="G20" s="118">
        <v>97.3</v>
      </c>
      <c r="H20" s="119">
        <f>+E20*G20</f>
        <v>790138.272</v>
      </c>
      <c r="I20" s="95" t="s">
        <v>276</v>
      </c>
    </row>
    <row r="21" spans="1:9" ht="13.8" x14ac:dyDescent="0.3">
      <c r="B21" s="67" t="s">
        <v>42</v>
      </c>
      <c r="C21" s="8" t="s">
        <v>43</v>
      </c>
      <c r="D21" s="9" t="s">
        <v>33</v>
      </c>
      <c r="E21" s="68">
        <v>120191.46</v>
      </c>
      <c r="F21" s="42"/>
      <c r="G21" s="118">
        <v>78.58</v>
      </c>
      <c r="H21" s="119">
        <f>+E21*G21</f>
        <v>9444644.9267999995</v>
      </c>
      <c r="I21" s="95" t="s">
        <v>276</v>
      </c>
    </row>
    <row r="22" spans="1:9" ht="13.8" x14ac:dyDescent="0.3">
      <c r="B22" s="65" t="s">
        <v>44</v>
      </c>
      <c r="C22" s="6" t="s">
        <v>45</v>
      </c>
      <c r="D22" s="7"/>
      <c r="E22" s="66"/>
      <c r="F22" s="50"/>
      <c r="G22" s="116"/>
      <c r="H22" s="117">
        <f>SUM(H23:H56)</f>
        <v>20380124.664100002</v>
      </c>
      <c r="I22" s="90"/>
    </row>
    <row r="23" spans="1:9" ht="13.8" x14ac:dyDescent="0.3">
      <c r="B23" s="72" t="s">
        <v>46</v>
      </c>
      <c r="C23" s="12" t="s">
        <v>47</v>
      </c>
      <c r="D23" s="13"/>
      <c r="E23" s="73"/>
      <c r="F23" s="50"/>
      <c r="G23" s="120"/>
      <c r="H23" s="121"/>
      <c r="I23" s="91"/>
    </row>
    <row r="24" spans="1:9" ht="13.8" x14ac:dyDescent="0.3">
      <c r="A24" s="14"/>
      <c r="B24" s="67" t="s">
        <v>48</v>
      </c>
      <c r="C24" s="8" t="s">
        <v>49</v>
      </c>
      <c r="D24" s="9" t="s">
        <v>50</v>
      </c>
      <c r="E24" s="68">
        <v>2.29</v>
      </c>
      <c r="F24" s="42"/>
      <c r="G24" s="118">
        <v>15170.02</v>
      </c>
      <c r="H24" s="119">
        <f t="shared" ref="H24:H42" si="1">+E24*G24</f>
        <v>34739.345800000003</v>
      </c>
      <c r="I24" s="95" t="s">
        <v>241</v>
      </c>
    </row>
    <row r="25" spans="1:9" ht="13.8" x14ac:dyDescent="0.3">
      <c r="A25" s="14"/>
      <c r="B25" s="67" t="s">
        <v>51</v>
      </c>
      <c r="C25" s="8" t="s">
        <v>52</v>
      </c>
      <c r="D25" s="9" t="s">
        <v>33</v>
      </c>
      <c r="E25" s="71">
        <v>62134.7</v>
      </c>
      <c r="F25" s="44"/>
      <c r="G25" s="118">
        <v>10.37</v>
      </c>
      <c r="H25" s="119">
        <f t="shared" si="1"/>
        <v>644336.83899999992</v>
      </c>
      <c r="I25" s="95" t="s">
        <v>243</v>
      </c>
    </row>
    <row r="26" spans="1:9" ht="13.8" x14ac:dyDescent="0.3">
      <c r="B26" s="67" t="s">
        <v>53</v>
      </c>
      <c r="C26" s="8" t="s">
        <v>54</v>
      </c>
      <c r="D26" s="9" t="s">
        <v>33</v>
      </c>
      <c r="E26" s="68">
        <v>634.03</v>
      </c>
      <c r="F26" s="42"/>
      <c r="G26" s="118">
        <v>15.56</v>
      </c>
      <c r="H26" s="119">
        <f t="shared" si="1"/>
        <v>9865.5067999999992</v>
      </c>
      <c r="I26" s="95" t="s">
        <v>234</v>
      </c>
    </row>
    <row r="27" spans="1:9" ht="13.8" x14ac:dyDescent="0.3">
      <c r="A27" s="14"/>
      <c r="B27" s="67" t="s">
        <v>55</v>
      </c>
      <c r="C27" s="8" t="s">
        <v>56</v>
      </c>
      <c r="D27" s="9" t="s">
        <v>33</v>
      </c>
      <c r="E27" s="68">
        <v>634.03</v>
      </c>
      <c r="F27" s="42"/>
      <c r="G27" s="118">
        <v>71.319999999999993</v>
      </c>
      <c r="H27" s="119">
        <f t="shared" si="1"/>
        <v>45219.019599999992</v>
      </c>
      <c r="I27" s="95" t="s">
        <v>234</v>
      </c>
    </row>
    <row r="28" spans="1:9" ht="13.8" x14ac:dyDescent="0.3">
      <c r="B28" s="67" t="s">
        <v>57</v>
      </c>
      <c r="C28" s="8" t="s">
        <v>58</v>
      </c>
      <c r="D28" s="9" t="s">
        <v>33</v>
      </c>
      <c r="E28" s="71">
        <v>87840.34</v>
      </c>
      <c r="F28" s="44"/>
      <c r="G28" s="118">
        <v>22.19</v>
      </c>
      <c r="H28" s="119">
        <f t="shared" si="1"/>
        <v>1949177.1446</v>
      </c>
      <c r="I28" s="95" t="s">
        <v>241</v>
      </c>
    </row>
    <row r="29" spans="1:9" ht="13.8" x14ac:dyDescent="0.3">
      <c r="B29" s="67" t="s">
        <v>59</v>
      </c>
      <c r="C29" s="8" t="s">
        <v>60</v>
      </c>
      <c r="D29" s="9" t="s">
        <v>33</v>
      </c>
      <c r="E29" s="71">
        <v>122861.37</v>
      </c>
      <c r="F29" s="44"/>
      <c r="G29" s="118">
        <v>15.6</v>
      </c>
      <c r="H29" s="119">
        <f t="shared" si="1"/>
        <v>1916637.372</v>
      </c>
      <c r="I29" s="95" t="s">
        <v>244</v>
      </c>
    </row>
    <row r="30" spans="1:9" ht="13.8" x14ac:dyDescent="0.3">
      <c r="B30" s="67" t="s">
        <v>61</v>
      </c>
      <c r="C30" s="8" t="s">
        <v>62</v>
      </c>
      <c r="D30" s="9" t="s">
        <v>33</v>
      </c>
      <c r="E30" s="71">
        <v>40309.199999999997</v>
      </c>
      <c r="F30" s="44"/>
      <c r="G30" s="118">
        <v>43.03</v>
      </c>
      <c r="H30" s="119">
        <f t="shared" si="1"/>
        <v>1734504.8759999999</v>
      </c>
      <c r="I30" s="95" t="s">
        <v>244</v>
      </c>
    </row>
    <row r="31" spans="1:9" ht="13.8" x14ac:dyDescent="0.3">
      <c r="B31" s="67" t="s">
        <v>63</v>
      </c>
      <c r="C31" s="8" t="s">
        <v>64</v>
      </c>
      <c r="D31" s="9" t="s">
        <v>33</v>
      </c>
      <c r="E31" s="71">
        <v>27682.82</v>
      </c>
      <c r="F31" s="44"/>
      <c r="G31" s="118">
        <v>32.270000000000003</v>
      </c>
      <c r="H31" s="119">
        <f t="shared" si="1"/>
        <v>893324.60140000004</v>
      </c>
      <c r="I31" s="95" t="s">
        <v>245</v>
      </c>
    </row>
    <row r="32" spans="1:9" ht="13.8" x14ac:dyDescent="0.3">
      <c r="B32" s="67" t="s">
        <v>65</v>
      </c>
      <c r="C32" s="8" t="s">
        <v>66</v>
      </c>
      <c r="D32" s="9" t="s">
        <v>33</v>
      </c>
      <c r="E32" s="71">
        <v>175112.23</v>
      </c>
      <c r="F32" s="44"/>
      <c r="G32" s="118">
        <v>10.29</v>
      </c>
      <c r="H32" s="119">
        <f t="shared" si="1"/>
        <v>1801904.8466999999</v>
      </c>
      <c r="I32" s="95" t="s">
        <v>234</v>
      </c>
    </row>
    <row r="33" spans="2:9" ht="13.8" x14ac:dyDescent="0.3">
      <c r="B33" s="67" t="s">
        <v>67</v>
      </c>
      <c r="C33" s="8" t="s">
        <v>68</v>
      </c>
      <c r="D33" s="9" t="s">
        <v>69</v>
      </c>
      <c r="E33" s="71">
        <v>31878.92</v>
      </c>
      <c r="F33" s="44"/>
      <c r="G33" s="118">
        <v>9.35</v>
      </c>
      <c r="H33" s="119">
        <f t="shared" si="1"/>
        <v>298067.90199999994</v>
      </c>
      <c r="I33" s="95" t="s">
        <v>246</v>
      </c>
    </row>
    <row r="34" spans="2:9" ht="13.8" x14ac:dyDescent="0.3">
      <c r="B34" s="67" t="s">
        <v>70</v>
      </c>
      <c r="C34" s="8" t="s">
        <v>71</v>
      </c>
      <c r="D34" s="9" t="s">
        <v>33</v>
      </c>
      <c r="E34" s="71">
        <v>28807.83</v>
      </c>
      <c r="F34" s="44"/>
      <c r="G34" s="118">
        <v>78.77</v>
      </c>
      <c r="H34" s="119">
        <f t="shared" si="1"/>
        <v>2269192.7691000002</v>
      </c>
      <c r="I34" s="95" t="s">
        <v>247</v>
      </c>
    </row>
    <row r="35" spans="2:9" ht="13.8" x14ac:dyDescent="0.3">
      <c r="B35" s="67" t="s">
        <v>72</v>
      </c>
      <c r="C35" s="8" t="s">
        <v>73</v>
      </c>
      <c r="D35" s="9" t="s">
        <v>33</v>
      </c>
      <c r="E35" s="71">
        <v>8446.2099999999991</v>
      </c>
      <c r="F35" s="44"/>
      <c r="G35" s="118">
        <v>163.59</v>
      </c>
      <c r="H35" s="119">
        <f t="shared" si="1"/>
        <v>1381715.4938999999</v>
      </c>
      <c r="I35" s="95" t="s">
        <v>248</v>
      </c>
    </row>
    <row r="36" spans="2:9" ht="13.8" x14ac:dyDescent="0.3">
      <c r="B36" s="67" t="s">
        <v>74</v>
      </c>
      <c r="C36" s="8" t="s">
        <v>75</v>
      </c>
      <c r="D36" s="9" t="s">
        <v>76</v>
      </c>
      <c r="E36" s="68">
        <v>970</v>
      </c>
      <c r="F36" s="42"/>
      <c r="G36" s="118">
        <v>11.93</v>
      </c>
      <c r="H36" s="119">
        <f t="shared" si="1"/>
        <v>11572.1</v>
      </c>
      <c r="I36" s="95" t="s">
        <v>234</v>
      </c>
    </row>
    <row r="37" spans="2:9" s="103" customFormat="1" ht="13.8" x14ac:dyDescent="0.3">
      <c r="B37" s="67" t="s">
        <v>77</v>
      </c>
      <c r="C37" s="8" t="s">
        <v>78</v>
      </c>
      <c r="D37" s="9" t="s">
        <v>69</v>
      </c>
      <c r="E37" s="71">
        <v>57521.87</v>
      </c>
      <c r="F37" s="44"/>
      <c r="G37" s="118">
        <v>13.37</v>
      </c>
      <c r="H37" s="119">
        <f t="shared" si="1"/>
        <v>769067.40189999994</v>
      </c>
      <c r="I37" s="95" t="s">
        <v>234</v>
      </c>
    </row>
    <row r="38" spans="2:9" ht="13.8" x14ac:dyDescent="0.3">
      <c r="B38" s="67" t="s">
        <v>79</v>
      </c>
      <c r="C38" s="8" t="s">
        <v>80</v>
      </c>
      <c r="D38" s="9" t="s">
        <v>33</v>
      </c>
      <c r="E38" s="71">
        <v>237390.96</v>
      </c>
      <c r="F38" s="44"/>
      <c r="G38" s="118">
        <v>8.15</v>
      </c>
      <c r="H38" s="119">
        <f t="shared" si="1"/>
        <v>1934736.324</v>
      </c>
      <c r="I38" s="95" t="s">
        <v>249</v>
      </c>
    </row>
    <row r="39" spans="2:9" ht="13.8" x14ac:dyDescent="0.3">
      <c r="B39" s="67" t="s">
        <v>81</v>
      </c>
      <c r="C39" s="8" t="s">
        <v>82</v>
      </c>
      <c r="D39" s="9" t="s">
        <v>33</v>
      </c>
      <c r="E39" s="71">
        <v>5543.82</v>
      </c>
      <c r="F39" s="44"/>
      <c r="G39" s="118">
        <v>15.01</v>
      </c>
      <c r="H39" s="119">
        <f t="shared" si="1"/>
        <v>83212.738199999993</v>
      </c>
      <c r="I39" s="95" t="s">
        <v>236</v>
      </c>
    </row>
    <row r="40" spans="2:9" ht="13.8" x14ac:dyDescent="0.3">
      <c r="B40" s="67" t="s">
        <v>83</v>
      </c>
      <c r="C40" s="8" t="s">
        <v>84</v>
      </c>
      <c r="D40" s="9" t="s">
        <v>33</v>
      </c>
      <c r="E40" s="71">
        <v>27924.02</v>
      </c>
      <c r="F40" s="44"/>
      <c r="G40" s="118">
        <v>7.91</v>
      </c>
      <c r="H40" s="119">
        <f t="shared" si="1"/>
        <v>220878.9982</v>
      </c>
      <c r="I40" s="95" t="s">
        <v>271</v>
      </c>
    </row>
    <row r="41" spans="2:9" ht="13.8" x14ac:dyDescent="0.3">
      <c r="B41" s="67" t="s">
        <v>85</v>
      </c>
      <c r="C41" s="8" t="s">
        <v>86</v>
      </c>
      <c r="D41" s="9" t="s">
        <v>69</v>
      </c>
      <c r="E41" s="71">
        <v>1779.46</v>
      </c>
      <c r="F41" s="44"/>
      <c r="G41" s="118">
        <v>71.39</v>
      </c>
      <c r="H41" s="119">
        <f t="shared" si="1"/>
        <v>127035.64940000001</v>
      </c>
      <c r="I41" s="95" t="s">
        <v>252</v>
      </c>
    </row>
    <row r="42" spans="2:9" ht="13.8" x14ac:dyDescent="0.3">
      <c r="B42" s="67" t="s">
        <v>87</v>
      </c>
      <c r="C42" s="8" t="s">
        <v>88</v>
      </c>
      <c r="D42" s="9" t="s">
        <v>69</v>
      </c>
      <c r="E42" s="71">
        <v>64432.46</v>
      </c>
      <c r="F42" s="44"/>
      <c r="G42" s="118">
        <v>29.97</v>
      </c>
      <c r="H42" s="119">
        <f t="shared" si="1"/>
        <v>1931040.8262</v>
      </c>
      <c r="I42" s="95" t="s">
        <v>234</v>
      </c>
    </row>
    <row r="43" spans="2:9" ht="13.8" x14ac:dyDescent="0.3">
      <c r="B43" s="72" t="s">
        <v>89</v>
      </c>
      <c r="C43" s="12" t="s">
        <v>90</v>
      </c>
      <c r="D43" s="13"/>
      <c r="E43" s="73"/>
      <c r="F43" s="50"/>
      <c r="G43" s="120"/>
      <c r="H43" s="121"/>
      <c r="I43" s="91"/>
    </row>
    <row r="44" spans="2:9" ht="13.8" x14ac:dyDescent="0.3">
      <c r="B44" s="67" t="s">
        <v>91</v>
      </c>
      <c r="C44" s="8" t="s">
        <v>92</v>
      </c>
      <c r="D44" s="9" t="s">
        <v>33</v>
      </c>
      <c r="E44" s="71">
        <v>11371.02</v>
      </c>
      <c r="F44" s="44"/>
      <c r="G44" s="118">
        <v>10.37</v>
      </c>
      <c r="H44" s="119">
        <f t="shared" ref="H44:H56" si="2">+E44*G44</f>
        <v>117917.47739999999</v>
      </c>
      <c r="I44" s="95" t="s">
        <v>235</v>
      </c>
    </row>
    <row r="45" spans="2:9" ht="13.8" x14ac:dyDescent="0.3">
      <c r="B45" s="67" t="s">
        <v>51</v>
      </c>
      <c r="C45" s="8" t="s">
        <v>54</v>
      </c>
      <c r="D45" s="9" t="s">
        <v>33</v>
      </c>
      <c r="E45" s="68">
        <v>114.86</v>
      </c>
      <c r="F45" s="42"/>
      <c r="G45" s="118">
        <v>15.56</v>
      </c>
      <c r="H45" s="119">
        <f t="shared" si="2"/>
        <v>1787.2216000000001</v>
      </c>
      <c r="I45" s="95" t="s">
        <v>234</v>
      </c>
    </row>
    <row r="46" spans="2:9" ht="13.8" x14ac:dyDescent="0.3">
      <c r="B46" s="67" t="s">
        <v>57</v>
      </c>
      <c r="C46" s="8" t="s">
        <v>58</v>
      </c>
      <c r="D46" s="9" t="s">
        <v>33</v>
      </c>
      <c r="E46" s="71">
        <v>10338.209999999999</v>
      </c>
      <c r="F46" s="44"/>
      <c r="G46" s="118">
        <v>22.19</v>
      </c>
      <c r="H46" s="119">
        <f t="shared" si="2"/>
        <v>229404.8799</v>
      </c>
      <c r="I46" s="95" t="s">
        <v>235</v>
      </c>
    </row>
    <row r="47" spans="2:9" ht="13.8" x14ac:dyDescent="0.3">
      <c r="B47" s="67" t="s">
        <v>59</v>
      </c>
      <c r="C47" s="8" t="s">
        <v>60</v>
      </c>
      <c r="D47" s="9" t="s">
        <v>33</v>
      </c>
      <c r="E47" s="71">
        <v>1312.19</v>
      </c>
      <c r="F47" s="44"/>
      <c r="G47" s="118">
        <v>15.6</v>
      </c>
      <c r="H47" s="119">
        <f t="shared" si="2"/>
        <v>20470.164000000001</v>
      </c>
      <c r="I47" s="95" t="s">
        <v>234</v>
      </c>
    </row>
    <row r="48" spans="2:9" ht="13.8" x14ac:dyDescent="0.3">
      <c r="B48" s="67" t="s">
        <v>93</v>
      </c>
      <c r="C48" s="8" t="s">
        <v>94</v>
      </c>
      <c r="D48" s="9" t="s">
        <v>33</v>
      </c>
      <c r="E48" s="71">
        <v>3546.59</v>
      </c>
      <c r="F48" s="44"/>
      <c r="G48" s="118">
        <v>15.6</v>
      </c>
      <c r="H48" s="119">
        <f t="shared" si="2"/>
        <v>55326.804000000004</v>
      </c>
      <c r="I48" s="95" t="s">
        <v>237</v>
      </c>
    </row>
    <row r="49" spans="2:9" ht="13.8" x14ac:dyDescent="0.3">
      <c r="B49" s="67" t="s">
        <v>95</v>
      </c>
      <c r="C49" s="8" t="s">
        <v>96</v>
      </c>
      <c r="D49" s="9" t="s">
        <v>33</v>
      </c>
      <c r="E49" s="71">
        <v>9518.85</v>
      </c>
      <c r="F49" s="44"/>
      <c r="G49" s="118">
        <v>43.03</v>
      </c>
      <c r="H49" s="119">
        <f t="shared" si="2"/>
        <v>409596.11550000001</v>
      </c>
      <c r="I49" s="95" t="s">
        <v>234</v>
      </c>
    </row>
    <row r="50" spans="2:9" ht="13.8" x14ac:dyDescent="0.3">
      <c r="B50" s="67" t="s">
        <v>97</v>
      </c>
      <c r="C50" s="8" t="s">
        <v>98</v>
      </c>
      <c r="D50" s="9" t="s">
        <v>33</v>
      </c>
      <c r="E50" s="71">
        <v>4229.03</v>
      </c>
      <c r="F50" s="44"/>
      <c r="G50" s="118">
        <v>32.270000000000003</v>
      </c>
      <c r="H50" s="119">
        <f t="shared" si="2"/>
        <v>136470.79810000001</v>
      </c>
      <c r="I50" s="95" t="s">
        <v>272</v>
      </c>
    </row>
    <row r="51" spans="2:9" ht="13.8" x14ac:dyDescent="0.3">
      <c r="B51" s="67" t="s">
        <v>77</v>
      </c>
      <c r="C51" s="8" t="s">
        <v>78</v>
      </c>
      <c r="D51" s="9" t="s">
        <v>69</v>
      </c>
      <c r="E51" s="71">
        <v>14047.65</v>
      </c>
      <c r="F51" s="44"/>
      <c r="G51" s="118">
        <v>13.63</v>
      </c>
      <c r="H51" s="119">
        <f t="shared" si="2"/>
        <v>191469.46950000001</v>
      </c>
      <c r="I51" s="95" t="s">
        <v>253</v>
      </c>
    </row>
    <row r="52" spans="2:9" ht="13.8" x14ac:dyDescent="0.3">
      <c r="B52" s="67" t="s">
        <v>81</v>
      </c>
      <c r="C52" s="8" t="s">
        <v>82</v>
      </c>
      <c r="D52" s="9" t="s">
        <v>33</v>
      </c>
      <c r="E52" s="71">
        <v>2475.3000000000002</v>
      </c>
      <c r="F52" s="44"/>
      <c r="G52" s="118">
        <v>15.01</v>
      </c>
      <c r="H52" s="119">
        <f t="shared" si="2"/>
        <v>37154.253000000004</v>
      </c>
      <c r="I52" s="95" t="s">
        <v>236</v>
      </c>
    </row>
    <row r="53" spans="2:9" ht="13.8" x14ac:dyDescent="0.3">
      <c r="B53" s="67" t="s">
        <v>83</v>
      </c>
      <c r="C53" s="8" t="s">
        <v>84</v>
      </c>
      <c r="D53" s="9" t="s">
        <v>33</v>
      </c>
      <c r="E53" s="71">
        <v>3516.17</v>
      </c>
      <c r="F53" s="44"/>
      <c r="G53" s="118">
        <v>7.91</v>
      </c>
      <c r="H53" s="119">
        <f t="shared" si="2"/>
        <v>27812.904700000003</v>
      </c>
      <c r="I53" s="95" t="s">
        <v>251</v>
      </c>
    </row>
    <row r="54" spans="2:9" ht="13.8" x14ac:dyDescent="0.3">
      <c r="B54" s="67" t="s">
        <v>99</v>
      </c>
      <c r="C54" s="8" t="s">
        <v>100</v>
      </c>
      <c r="D54" s="9" t="s">
        <v>33</v>
      </c>
      <c r="E54" s="71">
        <v>2719.01</v>
      </c>
      <c r="F54" s="44"/>
      <c r="G54" s="118">
        <v>250.16</v>
      </c>
      <c r="H54" s="119">
        <f t="shared" si="2"/>
        <v>680187.5416</v>
      </c>
      <c r="I54" s="95" t="s">
        <v>234</v>
      </c>
    </row>
    <row r="55" spans="2:9" ht="13.8" x14ac:dyDescent="0.3">
      <c r="B55" s="67" t="s">
        <v>101</v>
      </c>
      <c r="C55" s="8" t="s">
        <v>102</v>
      </c>
      <c r="D55" s="9" t="s">
        <v>69</v>
      </c>
      <c r="E55" s="71">
        <v>12376.5</v>
      </c>
      <c r="F55" s="44"/>
      <c r="G55" s="118">
        <v>22.52</v>
      </c>
      <c r="H55" s="119">
        <f t="shared" si="2"/>
        <v>278718.77999999997</v>
      </c>
      <c r="I55" s="95" t="s">
        <v>250</v>
      </c>
    </row>
    <row r="56" spans="2:9" ht="13.8" x14ac:dyDescent="0.3">
      <c r="B56" s="67" t="s">
        <v>103</v>
      </c>
      <c r="C56" s="8" t="s">
        <v>104</v>
      </c>
      <c r="D56" s="9" t="s">
        <v>33</v>
      </c>
      <c r="E56" s="71">
        <v>7998.75</v>
      </c>
      <c r="F56" s="44"/>
      <c r="G56" s="118">
        <v>17.2</v>
      </c>
      <c r="H56" s="119">
        <f t="shared" si="2"/>
        <v>137578.5</v>
      </c>
      <c r="I56" s="95" t="s">
        <v>234</v>
      </c>
    </row>
    <row r="57" spans="2:9" ht="13.8" x14ac:dyDescent="0.3">
      <c r="B57" s="65" t="s">
        <v>105</v>
      </c>
      <c r="C57" s="6" t="s">
        <v>106</v>
      </c>
      <c r="D57" s="7"/>
      <c r="E57" s="66"/>
      <c r="F57" s="50"/>
      <c r="G57" s="116"/>
      <c r="H57" s="117">
        <f>SUM(H58:H66)</f>
        <v>4796082.8894999996</v>
      </c>
      <c r="I57" s="101"/>
    </row>
    <row r="58" spans="2:9" ht="13.8" x14ac:dyDescent="0.3">
      <c r="B58" s="67" t="s">
        <v>107</v>
      </c>
      <c r="C58" s="8" t="s">
        <v>108</v>
      </c>
      <c r="D58" s="9" t="s">
        <v>109</v>
      </c>
      <c r="E58" s="71">
        <v>21091.41</v>
      </c>
      <c r="F58" s="44"/>
      <c r="G58" s="118">
        <v>7.71</v>
      </c>
      <c r="H58" s="119">
        <f t="shared" ref="H58:H66" si="3">+E58*G58</f>
        <v>162614.77110000001</v>
      </c>
      <c r="I58" s="107" t="s">
        <v>238</v>
      </c>
    </row>
    <row r="59" spans="2:9" ht="13.8" x14ac:dyDescent="0.3">
      <c r="B59" s="67" t="s">
        <v>110</v>
      </c>
      <c r="C59" s="8" t="s">
        <v>111</v>
      </c>
      <c r="D59" s="9" t="s">
        <v>109</v>
      </c>
      <c r="E59" s="71">
        <v>2392.75</v>
      </c>
      <c r="F59" s="44"/>
      <c r="G59" s="118">
        <v>7.71</v>
      </c>
      <c r="H59" s="119">
        <f t="shared" si="3"/>
        <v>18448.102500000001</v>
      </c>
      <c r="I59" s="107" t="s">
        <v>238</v>
      </c>
    </row>
    <row r="60" spans="2:9" ht="13.8" x14ac:dyDescent="0.3">
      <c r="B60" s="67" t="s">
        <v>112</v>
      </c>
      <c r="C60" s="8" t="s">
        <v>113</v>
      </c>
      <c r="D60" s="9" t="s">
        <v>109</v>
      </c>
      <c r="E60" s="71">
        <v>7146.15</v>
      </c>
      <c r="F60" s="44"/>
      <c r="G60" s="118">
        <v>7.71</v>
      </c>
      <c r="H60" s="119">
        <f t="shared" si="3"/>
        <v>55096.816499999994</v>
      </c>
      <c r="I60" s="107" t="s">
        <v>238</v>
      </c>
    </row>
    <row r="61" spans="2:9" ht="13.8" x14ac:dyDescent="0.3">
      <c r="B61" s="67" t="s">
        <v>114</v>
      </c>
      <c r="C61" s="8" t="s">
        <v>115</v>
      </c>
      <c r="D61" s="9" t="s">
        <v>109</v>
      </c>
      <c r="E61" s="71">
        <v>26899.72</v>
      </c>
      <c r="F61" s="44"/>
      <c r="G61" s="118">
        <v>1.71</v>
      </c>
      <c r="H61" s="119">
        <f t="shared" si="3"/>
        <v>45998.521200000003</v>
      </c>
      <c r="I61" s="107" t="s">
        <v>238</v>
      </c>
    </row>
    <row r="62" spans="2:9" ht="13.8" x14ac:dyDescent="0.3">
      <c r="B62" s="67" t="s">
        <v>116</v>
      </c>
      <c r="C62" s="8" t="s">
        <v>117</v>
      </c>
      <c r="D62" s="9" t="s">
        <v>109</v>
      </c>
      <c r="E62" s="71">
        <v>77617.37</v>
      </c>
      <c r="F62" s="44"/>
      <c r="G62" s="118">
        <v>1.71</v>
      </c>
      <c r="H62" s="119">
        <f t="shared" si="3"/>
        <v>132725.70269999999</v>
      </c>
      <c r="I62" s="107" t="s">
        <v>238</v>
      </c>
    </row>
    <row r="63" spans="2:9" ht="13.8" x14ac:dyDescent="0.3">
      <c r="B63" s="67" t="s">
        <v>118</v>
      </c>
      <c r="C63" s="8" t="s">
        <v>119</v>
      </c>
      <c r="D63" s="9" t="s">
        <v>109</v>
      </c>
      <c r="E63" s="71">
        <v>192490.08</v>
      </c>
      <c r="F63" s="44"/>
      <c r="G63" s="118">
        <v>7.71</v>
      </c>
      <c r="H63" s="119">
        <f t="shared" si="3"/>
        <v>1484098.5167999999</v>
      </c>
      <c r="I63" s="107" t="s">
        <v>238</v>
      </c>
    </row>
    <row r="64" spans="2:9" ht="13.8" x14ac:dyDescent="0.3">
      <c r="B64" s="67" t="s">
        <v>120</v>
      </c>
      <c r="C64" s="8" t="s">
        <v>121</v>
      </c>
      <c r="D64" s="9" t="s">
        <v>109</v>
      </c>
      <c r="E64" s="71">
        <v>1095430.17</v>
      </c>
      <c r="F64" s="44"/>
      <c r="G64" s="118">
        <v>1.71</v>
      </c>
      <c r="H64" s="119">
        <f t="shared" si="3"/>
        <v>1873185.5906999998</v>
      </c>
      <c r="I64" s="107" t="s">
        <v>238</v>
      </c>
    </row>
    <row r="65" spans="2:9" ht="13.8" x14ac:dyDescent="0.3">
      <c r="B65" s="67" t="s">
        <v>122</v>
      </c>
      <c r="C65" s="8" t="s">
        <v>123</v>
      </c>
      <c r="D65" s="9" t="s">
        <v>109</v>
      </c>
      <c r="E65" s="71">
        <v>64499.199999999997</v>
      </c>
      <c r="F65" s="44"/>
      <c r="G65" s="118">
        <v>9.64</v>
      </c>
      <c r="H65" s="119">
        <f t="shared" si="3"/>
        <v>621772.28800000006</v>
      </c>
      <c r="I65" s="107" t="s">
        <v>238</v>
      </c>
    </row>
    <row r="66" spans="2:9" ht="13.8" x14ac:dyDescent="0.3">
      <c r="B66" s="67" t="s">
        <v>124</v>
      </c>
      <c r="C66" s="8" t="s">
        <v>125</v>
      </c>
      <c r="D66" s="9" t="s">
        <v>109</v>
      </c>
      <c r="E66" s="71">
        <v>174844.6</v>
      </c>
      <c r="F66" s="44"/>
      <c r="G66" s="118">
        <v>2.2999999999999998</v>
      </c>
      <c r="H66" s="119">
        <f t="shared" si="3"/>
        <v>402142.57999999996</v>
      </c>
      <c r="I66" s="107" t="s">
        <v>238</v>
      </c>
    </row>
    <row r="67" spans="2:9" x14ac:dyDescent="0.25">
      <c r="B67" s="65">
        <v>600</v>
      </c>
      <c r="C67" s="15" t="s">
        <v>126</v>
      </c>
      <c r="D67" s="16"/>
      <c r="E67" s="74"/>
      <c r="F67" s="51"/>
      <c r="G67" s="122"/>
      <c r="H67" s="123">
        <f>SUM(H69:H105)</f>
        <v>565061.74560000002</v>
      </c>
      <c r="I67" s="102"/>
    </row>
    <row r="68" spans="2:9" x14ac:dyDescent="0.25">
      <c r="B68" s="75" t="s">
        <v>127</v>
      </c>
      <c r="C68" s="17" t="s">
        <v>128</v>
      </c>
      <c r="D68" s="18"/>
      <c r="E68" s="76"/>
      <c r="F68" s="51"/>
      <c r="G68" s="124"/>
      <c r="H68" s="125"/>
      <c r="I68" s="108"/>
    </row>
    <row r="69" spans="2:9" ht="13.8" x14ac:dyDescent="0.3">
      <c r="B69" s="67" t="s">
        <v>91</v>
      </c>
      <c r="C69" s="8" t="s">
        <v>92</v>
      </c>
      <c r="D69" s="9" t="s">
        <v>33</v>
      </c>
      <c r="E69" s="71">
        <v>1002.36</v>
      </c>
      <c r="F69" s="44"/>
      <c r="G69" s="126">
        <v>10.37</v>
      </c>
      <c r="H69" s="119">
        <f t="shared" ref="H69:H87" si="4">+E69*G69</f>
        <v>10394.473199999999</v>
      </c>
      <c r="I69" s="109" t="s">
        <v>235</v>
      </c>
    </row>
    <row r="70" spans="2:9" ht="13.8" x14ac:dyDescent="0.3">
      <c r="B70" s="67" t="s">
        <v>129</v>
      </c>
      <c r="C70" s="8" t="s">
        <v>130</v>
      </c>
      <c r="D70" s="9" t="s">
        <v>33</v>
      </c>
      <c r="E70" s="71">
        <v>25.21</v>
      </c>
      <c r="F70" s="44"/>
      <c r="G70" s="126">
        <v>15.6</v>
      </c>
      <c r="H70" s="119">
        <f t="shared" si="4"/>
        <v>393.27600000000001</v>
      </c>
      <c r="I70" s="109" t="s">
        <v>234</v>
      </c>
    </row>
    <row r="71" spans="2:9" ht="13.8" x14ac:dyDescent="0.3">
      <c r="B71" s="67" t="s">
        <v>83</v>
      </c>
      <c r="C71" s="8" t="s">
        <v>84</v>
      </c>
      <c r="D71" s="9" t="s">
        <v>33</v>
      </c>
      <c r="E71" s="71">
        <v>92.16</v>
      </c>
      <c r="F71" s="44"/>
      <c r="G71" s="126">
        <v>7.91</v>
      </c>
      <c r="H71" s="119">
        <f t="shared" si="4"/>
        <v>728.98559999999998</v>
      </c>
      <c r="I71" s="109" t="s">
        <v>251</v>
      </c>
    </row>
    <row r="72" spans="2:9" ht="13.8" x14ac:dyDescent="0.3">
      <c r="B72" s="67" t="s">
        <v>131</v>
      </c>
      <c r="C72" s="8" t="s">
        <v>132</v>
      </c>
      <c r="D72" s="9" t="s">
        <v>14</v>
      </c>
      <c r="E72" s="71">
        <v>3</v>
      </c>
      <c r="F72" s="44"/>
      <c r="G72" s="126">
        <v>35340.129999999997</v>
      </c>
      <c r="H72" s="119">
        <f t="shared" si="4"/>
        <v>106020.38999999998</v>
      </c>
      <c r="I72" s="109" t="s">
        <v>254</v>
      </c>
    </row>
    <row r="73" spans="2:9" ht="13.8" x14ac:dyDescent="0.3">
      <c r="B73" s="67" t="s">
        <v>133</v>
      </c>
      <c r="C73" s="8" t="s">
        <v>134</v>
      </c>
      <c r="D73" s="9" t="s">
        <v>33</v>
      </c>
      <c r="E73" s="71">
        <v>28.07</v>
      </c>
      <c r="F73" s="44"/>
      <c r="G73" s="126">
        <v>614.20000000000005</v>
      </c>
      <c r="H73" s="119">
        <f t="shared" si="4"/>
        <v>17240.594000000001</v>
      </c>
      <c r="I73" s="109" t="s">
        <v>255</v>
      </c>
    </row>
    <row r="74" spans="2:9" ht="13.8" x14ac:dyDescent="0.3">
      <c r="B74" s="67" t="s">
        <v>135</v>
      </c>
      <c r="C74" s="8" t="s">
        <v>136</v>
      </c>
      <c r="D74" s="9" t="s">
        <v>33</v>
      </c>
      <c r="E74" s="71">
        <v>0.55000000000000004</v>
      </c>
      <c r="F74" s="44"/>
      <c r="G74" s="126">
        <v>679.88</v>
      </c>
      <c r="H74" s="119">
        <f t="shared" si="4"/>
        <v>373.93400000000003</v>
      </c>
      <c r="I74" s="109" t="s">
        <v>255</v>
      </c>
    </row>
    <row r="75" spans="2:9" ht="13.8" x14ac:dyDescent="0.3">
      <c r="B75" s="67" t="s">
        <v>137</v>
      </c>
      <c r="C75" s="8" t="s">
        <v>138</v>
      </c>
      <c r="D75" s="9" t="s">
        <v>33</v>
      </c>
      <c r="E75" s="71">
        <v>15.47</v>
      </c>
      <c r="F75" s="44"/>
      <c r="G75" s="126">
        <v>590.6</v>
      </c>
      <c r="H75" s="119">
        <f t="shared" si="4"/>
        <v>9136.5820000000003</v>
      </c>
      <c r="I75" s="109" t="s">
        <v>255</v>
      </c>
    </row>
    <row r="76" spans="2:9" ht="13.8" x14ac:dyDescent="0.3">
      <c r="B76" s="67" t="s">
        <v>139</v>
      </c>
      <c r="C76" s="8" t="s">
        <v>140</v>
      </c>
      <c r="D76" s="9" t="s">
        <v>33</v>
      </c>
      <c r="E76" s="71">
        <v>16.09</v>
      </c>
      <c r="F76" s="44"/>
      <c r="G76" s="126">
        <v>776.68</v>
      </c>
      <c r="H76" s="119">
        <f t="shared" si="4"/>
        <v>12496.781199999999</v>
      </c>
      <c r="I76" s="109" t="s">
        <v>255</v>
      </c>
    </row>
    <row r="77" spans="2:9" ht="13.8" x14ac:dyDescent="0.3">
      <c r="B77" s="67" t="s">
        <v>141</v>
      </c>
      <c r="C77" s="8" t="s">
        <v>142</v>
      </c>
      <c r="D77" s="9" t="s">
        <v>33</v>
      </c>
      <c r="E77" s="71">
        <v>12.92</v>
      </c>
      <c r="F77" s="44"/>
      <c r="G77" s="126">
        <v>905.38</v>
      </c>
      <c r="H77" s="119">
        <f t="shared" si="4"/>
        <v>11697.509599999999</v>
      </c>
      <c r="I77" s="109" t="s">
        <v>255</v>
      </c>
    </row>
    <row r="78" spans="2:9" ht="13.8" x14ac:dyDescent="0.3">
      <c r="B78" s="67" t="s">
        <v>143</v>
      </c>
      <c r="C78" s="8" t="s">
        <v>144</v>
      </c>
      <c r="D78" s="9" t="s">
        <v>145</v>
      </c>
      <c r="E78" s="71">
        <v>979.05</v>
      </c>
      <c r="F78" s="44"/>
      <c r="G78" s="126">
        <v>7.68</v>
      </c>
      <c r="H78" s="119">
        <f t="shared" si="4"/>
        <v>7519.1039999999994</v>
      </c>
      <c r="I78" s="109" t="s">
        <v>234</v>
      </c>
    </row>
    <row r="79" spans="2:9" ht="13.8" x14ac:dyDescent="0.3">
      <c r="B79" s="67" t="s">
        <v>146</v>
      </c>
      <c r="C79" s="8" t="s">
        <v>147</v>
      </c>
      <c r="D79" s="9" t="s">
        <v>69</v>
      </c>
      <c r="E79" s="71">
        <v>102.44</v>
      </c>
      <c r="F79" s="44"/>
      <c r="G79" s="126">
        <v>80.78</v>
      </c>
      <c r="H79" s="119">
        <f t="shared" si="4"/>
        <v>8275.1031999999996</v>
      </c>
      <c r="I79" s="109" t="s">
        <v>234</v>
      </c>
    </row>
    <row r="80" spans="2:9" ht="13.8" x14ac:dyDescent="0.3">
      <c r="B80" s="67" t="s">
        <v>148</v>
      </c>
      <c r="C80" s="8" t="s">
        <v>149</v>
      </c>
      <c r="D80" s="9" t="s">
        <v>69</v>
      </c>
      <c r="E80" s="71">
        <v>6.82</v>
      </c>
      <c r="F80" s="44"/>
      <c r="G80" s="126">
        <v>101.93</v>
      </c>
      <c r="H80" s="119">
        <f t="shared" si="4"/>
        <v>695.16260000000011</v>
      </c>
      <c r="I80" s="109" t="s">
        <v>234</v>
      </c>
    </row>
    <row r="81" spans="2:9" ht="13.8" x14ac:dyDescent="0.3">
      <c r="B81" s="67" t="s">
        <v>150</v>
      </c>
      <c r="C81" s="8" t="s">
        <v>151</v>
      </c>
      <c r="D81" s="9" t="s">
        <v>152</v>
      </c>
      <c r="E81" s="71">
        <v>17.3</v>
      </c>
      <c r="F81" s="44"/>
      <c r="G81" s="126">
        <v>974.06</v>
      </c>
      <c r="H81" s="119">
        <f t="shared" si="4"/>
        <v>16851.238000000001</v>
      </c>
      <c r="I81" s="109" t="s">
        <v>234</v>
      </c>
    </row>
    <row r="82" spans="2:9" ht="24" x14ac:dyDescent="0.3">
      <c r="B82" s="67" t="s">
        <v>153</v>
      </c>
      <c r="C82" s="8" t="s">
        <v>154</v>
      </c>
      <c r="D82" s="9" t="s">
        <v>14</v>
      </c>
      <c r="E82" s="71">
        <v>1</v>
      </c>
      <c r="F82" s="44"/>
      <c r="G82" s="126">
        <v>7771.06</v>
      </c>
      <c r="H82" s="119">
        <f t="shared" si="4"/>
        <v>7771.06</v>
      </c>
      <c r="I82" s="109" t="s">
        <v>234</v>
      </c>
    </row>
    <row r="83" spans="2:9" ht="13.8" x14ac:dyDescent="0.3">
      <c r="B83" s="67" t="s">
        <v>155</v>
      </c>
      <c r="C83" s="8" t="s">
        <v>156</v>
      </c>
      <c r="D83" s="9" t="s">
        <v>14</v>
      </c>
      <c r="E83" s="71">
        <v>1</v>
      </c>
      <c r="F83" s="44"/>
      <c r="G83" s="126">
        <v>1404.48</v>
      </c>
      <c r="H83" s="119">
        <f t="shared" si="4"/>
        <v>1404.48</v>
      </c>
      <c r="I83" s="109" t="s">
        <v>234</v>
      </c>
    </row>
    <row r="84" spans="2:9" ht="13.8" x14ac:dyDescent="0.3">
      <c r="B84" s="67" t="s">
        <v>157</v>
      </c>
      <c r="C84" s="8" t="s">
        <v>158</v>
      </c>
      <c r="D84" s="9" t="s">
        <v>76</v>
      </c>
      <c r="E84" s="71">
        <v>1</v>
      </c>
      <c r="F84" s="44"/>
      <c r="G84" s="126">
        <v>305.85000000000002</v>
      </c>
      <c r="H84" s="119">
        <f t="shared" si="4"/>
        <v>305.85000000000002</v>
      </c>
      <c r="I84" s="109" t="s">
        <v>234</v>
      </c>
    </row>
    <row r="85" spans="2:9" ht="13.8" x14ac:dyDescent="0.3">
      <c r="B85" s="67" t="s">
        <v>159</v>
      </c>
      <c r="C85" s="8" t="s">
        <v>160</v>
      </c>
      <c r="D85" s="9" t="s">
        <v>76</v>
      </c>
      <c r="E85" s="71">
        <v>1.5</v>
      </c>
      <c r="F85" s="44"/>
      <c r="G85" s="126">
        <v>181.2</v>
      </c>
      <c r="H85" s="119">
        <f t="shared" si="4"/>
        <v>271.79999999999995</v>
      </c>
      <c r="I85" s="109" t="s">
        <v>256</v>
      </c>
    </row>
    <row r="86" spans="2:9" ht="13.8" x14ac:dyDescent="0.3">
      <c r="B86" s="67" t="s">
        <v>161</v>
      </c>
      <c r="C86" s="8" t="s">
        <v>162</v>
      </c>
      <c r="D86" s="9" t="s">
        <v>76</v>
      </c>
      <c r="E86" s="71">
        <v>47.84</v>
      </c>
      <c r="F86" s="44"/>
      <c r="G86" s="126">
        <v>15.95</v>
      </c>
      <c r="H86" s="119">
        <f t="shared" si="4"/>
        <v>763.048</v>
      </c>
      <c r="I86" s="109" t="s">
        <v>234</v>
      </c>
    </row>
    <row r="87" spans="2:9" ht="24" x14ac:dyDescent="0.3">
      <c r="B87" s="67" t="s">
        <v>163</v>
      </c>
      <c r="C87" s="8" t="s">
        <v>164</v>
      </c>
      <c r="D87" s="9" t="s">
        <v>69</v>
      </c>
      <c r="E87" s="71">
        <v>37.450000000000003</v>
      </c>
      <c r="F87" s="44"/>
      <c r="G87" s="126">
        <v>91.61</v>
      </c>
      <c r="H87" s="119">
        <f t="shared" si="4"/>
        <v>3430.7945000000004</v>
      </c>
      <c r="I87" s="109" t="s">
        <v>257</v>
      </c>
    </row>
    <row r="88" spans="2:9" x14ac:dyDescent="0.25">
      <c r="B88" s="75" t="s">
        <v>165</v>
      </c>
      <c r="C88" s="17" t="s">
        <v>166</v>
      </c>
      <c r="D88" s="18"/>
      <c r="E88" s="76"/>
      <c r="F88" s="51"/>
      <c r="G88" s="124"/>
      <c r="H88" s="125"/>
      <c r="I88" s="105"/>
    </row>
    <row r="89" spans="2:9" ht="13.8" x14ac:dyDescent="0.3">
      <c r="B89" s="67" t="s">
        <v>167</v>
      </c>
      <c r="C89" s="8" t="s">
        <v>168</v>
      </c>
      <c r="D89" s="9" t="s">
        <v>14</v>
      </c>
      <c r="E89" s="71">
        <v>2</v>
      </c>
      <c r="F89" s="44"/>
      <c r="G89" s="126">
        <v>1005.35</v>
      </c>
      <c r="H89" s="119">
        <f>+E89*G89</f>
        <v>2010.7</v>
      </c>
      <c r="I89" s="100" t="s">
        <v>234</v>
      </c>
    </row>
    <row r="90" spans="2:9" x14ac:dyDescent="0.25">
      <c r="B90" s="75" t="s">
        <v>169</v>
      </c>
      <c r="C90" s="17" t="s">
        <v>170</v>
      </c>
      <c r="D90" s="18"/>
      <c r="E90" s="76"/>
      <c r="F90" s="51"/>
      <c r="G90" s="124"/>
      <c r="H90" s="125"/>
      <c r="I90" s="92"/>
    </row>
    <row r="91" spans="2:9" ht="13.8" x14ac:dyDescent="0.3">
      <c r="B91" s="67" t="s">
        <v>48</v>
      </c>
      <c r="C91" s="8" t="s">
        <v>49</v>
      </c>
      <c r="D91" s="9" t="s">
        <v>50</v>
      </c>
      <c r="E91" s="71">
        <v>0.2</v>
      </c>
      <c r="F91" s="44"/>
      <c r="G91" s="126">
        <v>15170.02</v>
      </c>
      <c r="H91" s="119">
        <f t="shared" ref="H91:H105" si="5">+E91*G91</f>
        <v>3034.0040000000004</v>
      </c>
      <c r="I91" s="99" t="s">
        <v>273</v>
      </c>
    </row>
    <row r="92" spans="2:9" ht="13.8" x14ac:dyDescent="0.3">
      <c r="B92" s="67" t="s">
        <v>51</v>
      </c>
      <c r="C92" s="8" t="s">
        <v>52</v>
      </c>
      <c r="D92" s="9" t="s">
        <v>33</v>
      </c>
      <c r="E92" s="71">
        <v>4260.76</v>
      </c>
      <c r="F92" s="44"/>
      <c r="G92" s="126">
        <v>10.37</v>
      </c>
      <c r="H92" s="119">
        <f t="shared" si="5"/>
        <v>44184.081200000001</v>
      </c>
      <c r="I92" s="95" t="s">
        <v>235</v>
      </c>
    </row>
    <row r="93" spans="2:9" ht="13.8" x14ac:dyDescent="0.3">
      <c r="B93" s="67" t="s">
        <v>53</v>
      </c>
      <c r="C93" s="8" t="s">
        <v>54</v>
      </c>
      <c r="D93" s="9" t="s">
        <v>33</v>
      </c>
      <c r="E93" s="71">
        <v>43.48</v>
      </c>
      <c r="F93" s="44"/>
      <c r="G93" s="126">
        <v>15.56</v>
      </c>
      <c r="H93" s="119">
        <f t="shared" si="5"/>
        <v>676.54880000000003</v>
      </c>
      <c r="I93" s="95" t="s">
        <v>234</v>
      </c>
    </row>
    <row r="94" spans="2:9" ht="13.8" x14ac:dyDescent="0.3">
      <c r="B94" s="67" t="s">
        <v>55</v>
      </c>
      <c r="C94" s="8" t="s">
        <v>56</v>
      </c>
      <c r="D94" s="9" t="s">
        <v>33</v>
      </c>
      <c r="E94" s="71">
        <v>43.48</v>
      </c>
      <c r="F94" s="44"/>
      <c r="G94" s="126">
        <v>71.319999999999993</v>
      </c>
      <c r="H94" s="119">
        <f t="shared" si="5"/>
        <v>3100.9935999999993</v>
      </c>
      <c r="I94" s="95" t="s">
        <v>234</v>
      </c>
    </row>
    <row r="95" spans="2:9" ht="13.8" x14ac:dyDescent="0.3">
      <c r="B95" s="67" t="s">
        <v>57</v>
      </c>
      <c r="C95" s="8" t="s">
        <v>58</v>
      </c>
      <c r="D95" s="9" t="s">
        <v>33</v>
      </c>
      <c r="E95" s="71">
        <v>768.25</v>
      </c>
      <c r="F95" s="44"/>
      <c r="G95" s="126">
        <v>22.19</v>
      </c>
      <c r="H95" s="119">
        <f t="shared" si="5"/>
        <v>17047.467500000002</v>
      </c>
      <c r="I95" s="95" t="s">
        <v>235</v>
      </c>
    </row>
    <row r="96" spans="2:9" ht="13.8" x14ac:dyDescent="0.3">
      <c r="B96" s="67" t="s">
        <v>59</v>
      </c>
      <c r="C96" s="8" t="s">
        <v>60</v>
      </c>
      <c r="D96" s="9" t="s">
        <v>33</v>
      </c>
      <c r="E96" s="71">
        <v>5197.1899999999996</v>
      </c>
      <c r="F96" s="44"/>
      <c r="G96" s="126">
        <v>15.6</v>
      </c>
      <c r="H96" s="119">
        <f t="shared" si="5"/>
        <v>81076.16399999999</v>
      </c>
      <c r="I96" s="95" t="s">
        <v>234</v>
      </c>
    </row>
    <row r="97" spans="2:11" ht="13.8" x14ac:dyDescent="0.3">
      <c r="B97" s="67" t="s">
        <v>61</v>
      </c>
      <c r="C97" s="8" t="s">
        <v>171</v>
      </c>
      <c r="D97" s="9" t="s">
        <v>33</v>
      </c>
      <c r="E97" s="71">
        <v>494</v>
      </c>
      <c r="F97" s="44"/>
      <c r="G97" s="126">
        <v>43.03</v>
      </c>
      <c r="H97" s="119">
        <f t="shared" si="5"/>
        <v>21256.82</v>
      </c>
      <c r="I97" s="95" t="s">
        <v>244</v>
      </c>
    </row>
    <row r="98" spans="2:11" ht="13.8" x14ac:dyDescent="0.3">
      <c r="B98" s="67" t="s">
        <v>63</v>
      </c>
      <c r="C98" s="8" t="s">
        <v>172</v>
      </c>
      <c r="D98" s="9" t="s">
        <v>33</v>
      </c>
      <c r="E98" s="71">
        <v>373.8</v>
      </c>
      <c r="F98" s="44"/>
      <c r="G98" s="126">
        <v>32.270000000000003</v>
      </c>
      <c r="H98" s="119">
        <f t="shared" si="5"/>
        <v>12062.526000000002</v>
      </c>
      <c r="I98" s="95" t="s">
        <v>245</v>
      </c>
    </row>
    <row r="99" spans="2:11" ht="13.8" x14ac:dyDescent="0.3">
      <c r="B99" s="67" t="s">
        <v>67</v>
      </c>
      <c r="C99" s="8" t="s">
        <v>68</v>
      </c>
      <c r="D99" s="9" t="s">
        <v>69</v>
      </c>
      <c r="E99" s="71">
        <v>119</v>
      </c>
      <c r="F99" s="44"/>
      <c r="G99" s="126">
        <v>9.35</v>
      </c>
      <c r="H99" s="119">
        <f t="shared" si="5"/>
        <v>1112.6499999999999</v>
      </c>
      <c r="I99" s="95" t="s">
        <v>246</v>
      </c>
    </row>
    <row r="100" spans="2:11" s="103" customFormat="1" ht="13.8" x14ac:dyDescent="0.3">
      <c r="B100" s="67" t="s">
        <v>173</v>
      </c>
      <c r="C100" s="8" t="s">
        <v>174</v>
      </c>
      <c r="D100" s="9" t="s">
        <v>69</v>
      </c>
      <c r="E100" s="71">
        <v>580.5</v>
      </c>
      <c r="F100" s="44"/>
      <c r="G100" s="126">
        <v>10.26</v>
      </c>
      <c r="H100" s="119">
        <f t="shared" si="5"/>
        <v>5955.93</v>
      </c>
      <c r="I100" s="95" t="s">
        <v>258</v>
      </c>
    </row>
    <row r="101" spans="2:11" ht="13.8" x14ac:dyDescent="0.3">
      <c r="B101" s="67" t="s">
        <v>81</v>
      </c>
      <c r="C101" s="8" t="s">
        <v>82</v>
      </c>
      <c r="D101" s="9" t="s">
        <v>33</v>
      </c>
      <c r="E101" s="71">
        <v>830.35</v>
      </c>
      <c r="F101" s="44"/>
      <c r="G101" s="126">
        <v>15.01</v>
      </c>
      <c r="H101" s="119">
        <f t="shared" si="5"/>
        <v>12463.5535</v>
      </c>
      <c r="I101" s="95" t="s">
        <v>236</v>
      </c>
    </row>
    <row r="102" spans="2:11" ht="13.8" x14ac:dyDescent="0.3">
      <c r="B102" s="67" t="s">
        <v>83</v>
      </c>
      <c r="C102" s="8" t="s">
        <v>84</v>
      </c>
      <c r="D102" s="9" t="s">
        <v>33</v>
      </c>
      <c r="E102" s="71">
        <v>206.7</v>
      </c>
      <c r="F102" s="44"/>
      <c r="G102" s="126">
        <v>7.91</v>
      </c>
      <c r="H102" s="119">
        <f t="shared" si="5"/>
        <v>1634.9969999999998</v>
      </c>
      <c r="I102" s="95" t="s">
        <v>251</v>
      </c>
    </row>
    <row r="103" spans="2:11" ht="13.8" x14ac:dyDescent="0.3">
      <c r="B103" s="67" t="s">
        <v>175</v>
      </c>
      <c r="C103" s="8" t="s">
        <v>176</v>
      </c>
      <c r="D103" s="9" t="s">
        <v>69</v>
      </c>
      <c r="E103" s="71">
        <v>622.76</v>
      </c>
      <c r="F103" s="44"/>
      <c r="G103" s="126">
        <v>76.75</v>
      </c>
      <c r="H103" s="119">
        <f t="shared" si="5"/>
        <v>47796.83</v>
      </c>
      <c r="I103" s="95" t="s">
        <v>259</v>
      </c>
    </row>
    <row r="104" spans="2:11" ht="13.8" x14ac:dyDescent="0.3">
      <c r="B104" s="67" t="s">
        <v>177</v>
      </c>
      <c r="C104" s="8" t="s">
        <v>178</v>
      </c>
      <c r="D104" s="9" t="s">
        <v>33</v>
      </c>
      <c r="E104" s="71">
        <v>14.57</v>
      </c>
      <c r="F104" s="44"/>
      <c r="G104" s="126">
        <v>12.33</v>
      </c>
      <c r="H104" s="119">
        <f t="shared" si="5"/>
        <v>179.6481</v>
      </c>
      <c r="I104" s="99" t="s">
        <v>234</v>
      </c>
    </row>
    <row r="105" spans="2:11" ht="13.8" x14ac:dyDescent="0.3">
      <c r="B105" s="69" t="s">
        <v>141</v>
      </c>
      <c r="C105" s="19" t="s">
        <v>142</v>
      </c>
      <c r="D105" s="20" t="s">
        <v>33</v>
      </c>
      <c r="E105" s="77">
        <v>105.7</v>
      </c>
      <c r="F105" s="52"/>
      <c r="G105" s="126">
        <v>905.38</v>
      </c>
      <c r="H105" s="119">
        <f t="shared" si="5"/>
        <v>95698.665999999997</v>
      </c>
      <c r="I105" s="99" t="s">
        <v>255</v>
      </c>
      <c r="K105" s="44"/>
    </row>
    <row r="106" spans="2:11" ht="13.8" x14ac:dyDescent="0.3">
      <c r="B106" s="65" t="s">
        <v>179</v>
      </c>
      <c r="C106" s="15" t="s">
        <v>180</v>
      </c>
      <c r="D106" s="7"/>
      <c r="E106" s="78"/>
      <c r="F106" s="53"/>
      <c r="G106" s="116"/>
      <c r="H106" s="127">
        <f>SUM(H107:H113)</f>
        <v>387717.19999999995</v>
      </c>
      <c r="I106" s="93"/>
      <c r="K106" s="104"/>
    </row>
    <row r="107" spans="2:11" ht="13.8" x14ac:dyDescent="0.3">
      <c r="B107" s="67" t="s">
        <v>181</v>
      </c>
      <c r="C107" s="21" t="s">
        <v>182</v>
      </c>
      <c r="D107" s="22" t="s">
        <v>17</v>
      </c>
      <c r="E107" s="79">
        <v>1</v>
      </c>
      <c r="F107" s="52"/>
      <c r="G107" s="126">
        <v>128304</v>
      </c>
      <c r="H107" s="119">
        <f t="shared" ref="H107:H113" si="6">+E107*G107</f>
        <v>128304</v>
      </c>
      <c r="I107" s="95" t="s">
        <v>239</v>
      </c>
      <c r="K107" s="104"/>
    </row>
    <row r="108" spans="2:11" ht="13.8" x14ac:dyDescent="0.3">
      <c r="B108" s="67" t="s">
        <v>183</v>
      </c>
      <c r="C108" s="21" t="s">
        <v>184</v>
      </c>
      <c r="D108" s="22" t="s">
        <v>17</v>
      </c>
      <c r="E108" s="79">
        <v>1</v>
      </c>
      <c r="F108" s="52"/>
      <c r="G108" s="126">
        <v>80000</v>
      </c>
      <c r="H108" s="119">
        <f t="shared" si="6"/>
        <v>80000</v>
      </c>
      <c r="I108" s="95" t="s">
        <v>260</v>
      </c>
      <c r="K108" s="55"/>
    </row>
    <row r="109" spans="2:11" ht="13.8" x14ac:dyDescent="0.3">
      <c r="B109" s="67" t="s">
        <v>185</v>
      </c>
      <c r="C109" s="21" t="s">
        <v>186</v>
      </c>
      <c r="D109" s="22" t="s">
        <v>14</v>
      </c>
      <c r="E109" s="79">
        <v>4</v>
      </c>
      <c r="F109" s="52"/>
      <c r="G109" s="126">
        <v>29596.5</v>
      </c>
      <c r="H109" s="119">
        <f t="shared" si="6"/>
        <v>118386</v>
      </c>
      <c r="I109" s="95" t="s">
        <v>261</v>
      </c>
      <c r="K109" s="104"/>
    </row>
    <row r="110" spans="2:11" ht="13.8" x14ac:dyDescent="0.3">
      <c r="B110" s="67" t="s">
        <v>187</v>
      </c>
      <c r="C110" s="21" t="s">
        <v>188</v>
      </c>
      <c r="D110" s="22" t="s">
        <v>14</v>
      </c>
      <c r="E110" s="79">
        <v>2</v>
      </c>
      <c r="F110" s="52"/>
      <c r="G110" s="126">
        <v>234</v>
      </c>
      <c r="H110" s="119">
        <f t="shared" si="6"/>
        <v>468</v>
      </c>
      <c r="I110" s="95" t="s">
        <v>260</v>
      </c>
    </row>
    <row r="111" spans="2:11" ht="13.8" x14ac:dyDescent="0.3">
      <c r="B111" s="67" t="s">
        <v>189</v>
      </c>
      <c r="C111" s="21" t="s">
        <v>190</v>
      </c>
      <c r="D111" s="22" t="s">
        <v>14</v>
      </c>
      <c r="E111" s="79">
        <v>4</v>
      </c>
      <c r="F111" s="52"/>
      <c r="G111" s="126">
        <v>413.4</v>
      </c>
      <c r="H111" s="119">
        <f t="shared" si="6"/>
        <v>1653.6</v>
      </c>
      <c r="I111" s="95" t="s">
        <v>260</v>
      </c>
    </row>
    <row r="112" spans="2:11" ht="13.8" x14ac:dyDescent="0.3">
      <c r="B112" s="67" t="s">
        <v>191</v>
      </c>
      <c r="C112" s="21" t="s">
        <v>192</v>
      </c>
      <c r="D112" s="22" t="s">
        <v>14</v>
      </c>
      <c r="E112" s="79">
        <v>1</v>
      </c>
      <c r="F112" s="52"/>
      <c r="G112" s="126">
        <v>405.6</v>
      </c>
      <c r="H112" s="119">
        <f t="shared" si="6"/>
        <v>405.6</v>
      </c>
      <c r="I112" s="95" t="s">
        <v>260</v>
      </c>
    </row>
    <row r="113" spans="2:9" ht="13.8" x14ac:dyDescent="0.3">
      <c r="B113" s="67" t="s">
        <v>193</v>
      </c>
      <c r="C113" s="21" t="s">
        <v>194</v>
      </c>
      <c r="D113" s="22" t="s">
        <v>17</v>
      </c>
      <c r="E113" s="79">
        <v>1</v>
      </c>
      <c r="F113" s="52"/>
      <c r="G113" s="126">
        <v>58500</v>
      </c>
      <c r="H113" s="119">
        <f t="shared" si="6"/>
        <v>58500</v>
      </c>
      <c r="I113" s="95" t="s">
        <v>261</v>
      </c>
    </row>
    <row r="114" spans="2:9" s="39" customFormat="1" ht="13.8" x14ac:dyDescent="0.3">
      <c r="B114" s="80" t="s">
        <v>195</v>
      </c>
      <c r="C114" s="40" t="s">
        <v>196</v>
      </c>
      <c r="D114" s="38"/>
      <c r="E114" s="81"/>
      <c r="F114" s="54"/>
      <c r="G114" s="114"/>
      <c r="H114" s="128">
        <f>+H115+H130</f>
        <v>249599.05944651703</v>
      </c>
      <c r="I114" s="94"/>
    </row>
    <row r="115" spans="2:9" ht="13.8" x14ac:dyDescent="0.3">
      <c r="B115" s="65" t="s">
        <v>197</v>
      </c>
      <c r="C115" s="15" t="s">
        <v>196</v>
      </c>
      <c r="D115" s="7"/>
      <c r="E115" s="78"/>
      <c r="F115" s="53"/>
      <c r="G115" s="116"/>
      <c r="H115" s="127">
        <f>SUM(H116:H129)</f>
        <v>245306.66584651702</v>
      </c>
      <c r="I115" s="93"/>
    </row>
    <row r="116" spans="2:9" ht="13.8" x14ac:dyDescent="0.3">
      <c r="B116" s="67" t="s">
        <v>91</v>
      </c>
      <c r="C116" s="21" t="s">
        <v>92</v>
      </c>
      <c r="D116" s="22" t="s">
        <v>33</v>
      </c>
      <c r="E116" s="79">
        <v>561.4</v>
      </c>
      <c r="F116" s="52"/>
      <c r="G116" s="126">
        <v>10.37</v>
      </c>
      <c r="H116" s="119">
        <f t="shared" ref="H116:H129" si="7">+E116*G116</f>
        <v>5821.7179999999989</v>
      </c>
      <c r="I116" s="110" t="s">
        <v>235</v>
      </c>
    </row>
    <row r="117" spans="2:9" ht="13.8" x14ac:dyDescent="0.3">
      <c r="B117" s="67" t="s">
        <v>198</v>
      </c>
      <c r="C117" s="21" t="s">
        <v>199</v>
      </c>
      <c r="D117" s="22" t="s">
        <v>69</v>
      </c>
      <c r="E117" s="82">
        <v>3379.08</v>
      </c>
      <c r="F117" s="55"/>
      <c r="G117" s="126">
        <v>18.489999999999998</v>
      </c>
      <c r="H117" s="119">
        <f t="shared" si="7"/>
        <v>62479.189199999993</v>
      </c>
      <c r="I117" s="110" t="s">
        <v>262</v>
      </c>
    </row>
    <row r="118" spans="2:9" ht="13.8" x14ac:dyDescent="0.3">
      <c r="B118" s="67" t="s">
        <v>200</v>
      </c>
      <c r="C118" s="21" t="s">
        <v>201</v>
      </c>
      <c r="D118" s="22" t="s">
        <v>33</v>
      </c>
      <c r="E118" s="79">
        <v>509.1</v>
      </c>
      <c r="F118" s="52"/>
      <c r="G118" s="126">
        <v>12</v>
      </c>
      <c r="H118" s="119">
        <f t="shared" si="7"/>
        <v>6109.2000000000007</v>
      </c>
      <c r="I118" s="110" t="s">
        <v>263</v>
      </c>
    </row>
    <row r="119" spans="2:9" ht="13.8" x14ac:dyDescent="0.3">
      <c r="B119" s="67" t="s">
        <v>202</v>
      </c>
      <c r="C119" s="21" t="s">
        <v>203</v>
      </c>
      <c r="D119" s="22" t="s">
        <v>69</v>
      </c>
      <c r="E119" s="79">
        <v>60.46</v>
      </c>
      <c r="F119" s="52"/>
      <c r="G119" s="126">
        <v>23.75</v>
      </c>
      <c r="H119" s="119">
        <f t="shared" si="7"/>
        <v>1435.925</v>
      </c>
      <c r="I119" s="111" t="s">
        <v>234</v>
      </c>
    </row>
    <row r="120" spans="2:9" ht="13.8" x14ac:dyDescent="0.3">
      <c r="B120" s="67" t="s">
        <v>204</v>
      </c>
      <c r="C120" s="21" t="s">
        <v>205</v>
      </c>
      <c r="D120" s="22" t="s">
        <v>69</v>
      </c>
      <c r="E120" s="83">
        <v>837.96</v>
      </c>
      <c r="F120" s="56"/>
      <c r="G120" s="126">
        <v>22.63</v>
      </c>
      <c r="H120" s="119">
        <f t="shared" si="7"/>
        <v>18963.034800000001</v>
      </c>
      <c r="I120" s="111" t="s">
        <v>234</v>
      </c>
    </row>
    <row r="121" spans="2:9" ht="13.8" x14ac:dyDescent="0.3">
      <c r="B121" s="67" t="s">
        <v>206</v>
      </c>
      <c r="C121" s="21" t="s">
        <v>207</v>
      </c>
      <c r="D121" s="22" t="s">
        <v>33</v>
      </c>
      <c r="E121" s="79">
        <v>609.54</v>
      </c>
      <c r="F121" s="52"/>
      <c r="G121" s="126">
        <v>73.3</v>
      </c>
      <c r="H121" s="119">
        <f t="shared" si="7"/>
        <v>44679.281999999992</v>
      </c>
      <c r="I121" s="110" t="s">
        <v>264</v>
      </c>
    </row>
    <row r="122" spans="2:9" ht="13.8" x14ac:dyDescent="0.3">
      <c r="B122" s="67" t="s">
        <v>208</v>
      </c>
      <c r="C122" s="21" t="s">
        <v>209</v>
      </c>
      <c r="D122" s="22" t="s">
        <v>14</v>
      </c>
      <c r="E122" s="79">
        <v>6</v>
      </c>
      <c r="F122" s="52"/>
      <c r="G122" s="126">
        <v>2192.15</v>
      </c>
      <c r="H122" s="119">
        <f t="shared" si="7"/>
        <v>13152.900000000001</v>
      </c>
      <c r="I122" s="111" t="s">
        <v>234</v>
      </c>
    </row>
    <row r="123" spans="2:9" ht="13.8" x14ac:dyDescent="0.3">
      <c r="B123" s="67" t="s">
        <v>210</v>
      </c>
      <c r="C123" s="21" t="s">
        <v>211</v>
      </c>
      <c r="D123" s="22" t="s">
        <v>14</v>
      </c>
      <c r="E123" s="79">
        <v>1</v>
      </c>
      <c r="F123" s="52"/>
      <c r="G123" s="126">
        <v>1091.27</v>
      </c>
      <c r="H123" s="119">
        <f t="shared" si="7"/>
        <v>1091.27</v>
      </c>
      <c r="I123" s="111" t="s">
        <v>234</v>
      </c>
    </row>
    <row r="124" spans="2:9" ht="13.8" x14ac:dyDescent="0.3">
      <c r="B124" s="67" t="s">
        <v>212</v>
      </c>
      <c r="C124" s="21" t="s">
        <v>213</v>
      </c>
      <c r="D124" s="22" t="s">
        <v>14</v>
      </c>
      <c r="E124" s="79">
        <v>1</v>
      </c>
      <c r="F124" s="52"/>
      <c r="G124" s="126">
        <v>1091.27</v>
      </c>
      <c r="H124" s="119">
        <f t="shared" si="7"/>
        <v>1091.27</v>
      </c>
      <c r="I124" s="111" t="s">
        <v>234</v>
      </c>
    </row>
    <row r="125" spans="2:9" ht="13.8" x14ac:dyDescent="0.3">
      <c r="B125" s="67" t="s">
        <v>214</v>
      </c>
      <c r="C125" s="21" t="s">
        <v>215</v>
      </c>
      <c r="D125" s="22" t="s">
        <v>69</v>
      </c>
      <c r="E125" s="79">
        <v>541.58000000000004</v>
      </c>
      <c r="F125" s="52"/>
      <c r="G125" s="126">
        <v>53.48</v>
      </c>
      <c r="H125" s="119">
        <f t="shared" si="7"/>
        <v>28963.698400000001</v>
      </c>
      <c r="I125" s="110" t="s">
        <v>266</v>
      </c>
    </row>
    <row r="126" spans="2:9" ht="13.8" x14ac:dyDescent="0.3">
      <c r="B126" s="67" t="s">
        <v>216</v>
      </c>
      <c r="C126" s="21" t="s">
        <v>217</v>
      </c>
      <c r="D126" s="22" t="s">
        <v>69</v>
      </c>
      <c r="E126" s="79">
        <v>541.58000000000004</v>
      </c>
      <c r="F126" s="52"/>
      <c r="G126" s="126">
        <v>10.55</v>
      </c>
      <c r="H126" s="119">
        <f t="shared" si="7"/>
        <v>5713.6690000000008</v>
      </c>
      <c r="I126" s="111" t="s">
        <v>234</v>
      </c>
    </row>
    <row r="127" spans="2:9" ht="13.8" x14ac:dyDescent="0.3">
      <c r="B127" s="67" t="s">
        <v>218</v>
      </c>
      <c r="C127" s="21" t="s">
        <v>219</v>
      </c>
      <c r="D127" s="22" t="s">
        <v>76</v>
      </c>
      <c r="E127" s="83">
        <v>229.38</v>
      </c>
      <c r="F127" s="56"/>
      <c r="G127" s="126">
        <v>159.61085100887894</v>
      </c>
      <c r="H127" s="119">
        <f t="shared" si="7"/>
        <v>36611.537004416648</v>
      </c>
      <c r="I127" s="111" t="s">
        <v>234</v>
      </c>
    </row>
    <row r="128" spans="2:9" ht="24" x14ac:dyDescent="0.3">
      <c r="B128" s="67" t="s">
        <v>220</v>
      </c>
      <c r="C128" s="21" t="s">
        <v>232</v>
      </c>
      <c r="D128" s="22" t="s">
        <v>76</v>
      </c>
      <c r="E128" s="83">
        <v>36.479999999999997</v>
      </c>
      <c r="F128" s="56"/>
      <c r="G128" s="126">
        <v>257.6465334720919</v>
      </c>
      <c r="H128" s="119">
        <f t="shared" si="7"/>
        <v>9398.9455410619121</v>
      </c>
      <c r="I128" s="111" t="s">
        <v>234</v>
      </c>
    </row>
    <row r="129" spans="1:9" ht="13.8" x14ac:dyDescent="0.3">
      <c r="B129" s="67" t="s">
        <v>221</v>
      </c>
      <c r="C129" s="21" t="s">
        <v>222</v>
      </c>
      <c r="D129" s="22" t="s">
        <v>76</v>
      </c>
      <c r="E129" s="79">
        <v>29.98</v>
      </c>
      <c r="F129" s="52"/>
      <c r="G129" s="126">
        <v>326.71870917406579</v>
      </c>
      <c r="H129" s="119">
        <f t="shared" si="7"/>
        <v>9795.0269010384927</v>
      </c>
      <c r="I129" s="111" t="s">
        <v>234</v>
      </c>
    </row>
    <row r="130" spans="1:9" ht="13.8" x14ac:dyDescent="0.3">
      <c r="B130" s="65" t="s">
        <v>223</v>
      </c>
      <c r="C130" s="15" t="s">
        <v>224</v>
      </c>
      <c r="D130" s="7"/>
      <c r="E130" s="78"/>
      <c r="F130" s="53"/>
      <c r="G130" s="116"/>
      <c r="H130" s="127">
        <f>SUM(H131:H135)</f>
        <v>4292.3936000000003</v>
      </c>
      <c r="I130" s="93"/>
    </row>
    <row r="131" spans="1:9" ht="13.8" x14ac:dyDescent="0.3">
      <c r="B131" s="67" t="s">
        <v>91</v>
      </c>
      <c r="C131" s="21" t="s">
        <v>92</v>
      </c>
      <c r="D131" s="22" t="s">
        <v>33</v>
      </c>
      <c r="E131" s="79">
        <v>0.16</v>
      </c>
      <c r="F131" s="52"/>
      <c r="G131" s="126">
        <v>10.37</v>
      </c>
      <c r="H131" s="119">
        <f>+E131*G131</f>
        <v>1.6592</v>
      </c>
      <c r="I131" s="95" t="s">
        <v>235</v>
      </c>
    </row>
    <row r="132" spans="1:9" ht="13.8" x14ac:dyDescent="0.3">
      <c r="B132" s="67" t="s">
        <v>129</v>
      </c>
      <c r="C132" s="21" t="s">
        <v>130</v>
      </c>
      <c r="D132" s="22" t="s">
        <v>33</v>
      </c>
      <c r="E132" s="79">
        <v>0.1</v>
      </c>
      <c r="F132" s="52"/>
      <c r="G132" s="126">
        <v>15.6</v>
      </c>
      <c r="H132" s="119">
        <f>+E132*G132</f>
        <v>1.56</v>
      </c>
      <c r="I132" s="99" t="s">
        <v>234</v>
      </c>
    </row>
    <row r="133" spans="1:9" ht="13.8" x14ac:dyDescent="0.3">
      <c r="B133" s="67" t="s">
        <v>133</v>
      </c>
      <c r="C133" s="21" t="s">
        <v>134</v>
      </c>
      <c r="D133" s="22" t="s">
        <v>33</v>
      </c>
      <c r="E133" s="79">
        <v>6.69</v>
      </c>
      <c r="F133" s="52"/>
      <c r="G133" s="126">
        <v>614.20000000000005</v>
      </c>
      <c r="H133" s="119">
        <f>+E133*G133</f>
        <v>4108.9980000000005</v>
      </c>
      <c r="I133" s="99" t="s">
        <v>255</v>
      </c>
    </row>
    <row r="134" spans="1:9" ht="13.8" x14ac:dyDescent="0.3">
      <c r="B134" s="67" t="s">
        <v>225</v>
      </c>
      <c r="C134" s="21" t="s">
        <v>226</v>
      </c>
      <c r="D134" s="22" t="s">
        <v>33</v>
      </c>
      <c r="E134" s="79">
        <v>0.13</v>
      </c>
      <c r="F134" s="52"/>
      <c r="G134" s="126">
        <v>590.6</v>
      </c>
      <c r="H134" s="119">
        <f>+E134*G134</f>
        <v>76.778000000000006</v>
      </c>
      <c r="I134" s="112" t="s">
        <v>234</v>
      </c>
    </row>
    <row r="135" spans="1:9" ht="14.4" thickBot="1" x14ac:dyDescent="0.35">
      <c r="B135" s="67" t="s">
        <v>146</v>
      </c>
      <c r="C135" s="21" t="s">
        <v>147</v>
      </c>
      <c r="D135" s="22" t="s">
        <v>69</v>
      </c>
      <c r="E135" s="84">
        <v>1.28</v>
      </c>
      <c r="F135" s="52"/>
      <c r="G135" s="129">
        <v>80.78</v>
      </c>
      <c r="H135" s="119">
        <f>+E135*G135</f>
        <v>103.39840000000001</v>
      </c>
      <c r="I135" s="112" t="s">
        <v>234</v>
      </c>
    </row>
    <row r="136" spans="1:9" ht="14.4" thickBot="1" x14ac:dyDescent="0.3">
      <c r="B136" s="23"/>
      <c r="C136" s="24" t="s">
        <v>227</v>
      </c>
      <c r="D136" s="25"/>
      <c r="E136" s="85"/>
      <c r="F136" s="57"/>
      <c r="G136" s="130"/>
      <c r="H136" s="131">
        <f>+H114+H7</f>
        <v>44695405.532146521</v>
      </c>
      <c r="I136" s="26"/>
    </row>
    <row r="137" spans="1:9" ht="376.8" customHeight="1" x14ac:dyDescent="0.25">
      <c r="B137" s="27"/>
      <c r="C137" s="28" t="s">
        <v>228</v>
      </c>
      <c r="D137" s="29"/>
      <c r="E137" s="86"/>
      <c r="F137" s="58"/>
      <c r="G137" s="132">
        <v>0.2400000000000001</v>
      </c>
      <c r="H137" s="133">
        <v>10726897.32771517</v>
      </c>
      <c r="I137" s="106" t="s">
        <v>265</v>
      </c>
    </row>
    <row r="138" spans="1:9" ht="14.4" thickBot="1" x14ac:dyDescent="0.3">
      <c r="B138" s="30"/>
      <c r="C138" s="31" t="s">
        <v>229</v>
      </c>
      <c r="D138" s="32"/>
      <c r="E138" s="87"/>
      <c r="F138" s="58"/>
      <c r="G138" s="134">
        <f>+H138/H136</f>
        <v>0.1</v>
      </c>
      <c r="H138" s="135">
        <f>+H136*0.1</f>
        <v>4469540.5532146525</v>
      </c>
      <c r="I138" s="33"/>
    </row>
    <row r="139" spans="1:9" ht="16.2" thickBot="1" x14ac:dyDescent="0.3">
      <c r="B139" s="23"/>
      <c r="C139" s="24" t="s">
        <v>230</v>
      </c>
      <c r="D139" s="25"/>
      <c r="E139" s="85"/>
      <c r="F139" s="57"/>
      <c r="G139" s="130"/>
      <c r="H139" s="136">
        <f>+H136+H137+H138</f>
        <v>59891843.413076341</v>
      </c>
      <c r="I139" s="34"/>
    </row>
    <row r="141" spans="1:9" ht="13.8" thickBot="1" x14ac:dyDescent="0.3"/>
    <row r="142" spans="1:9" x14ac:dyDescent="0.25">
      <c r="A142" s="35"/>
      <c r="B142" s="96"/>
      <c r="C142" s="150" t="s">
        <v>233</v>
      </c>
      <c r="D142" s="153"/>
      <c r="E142" s="156"/>
      <c r="G142" s="140" t="s">
        <v>267</v>
      </c>
      <c r="H142" s="141"/>
      <c r="I142" s="142"/>
    </row>
    <row r="143" spans="1:9" ht="15.75" customHeight="1" x14ac:dyDescent="0.25">
      <c r="A143" s="36"/>
      <c r="B143" s="97"/>
      <c r="C143" s="151"/>
      <c r="D143" s="154"/>
      <c r="E143" s="157"/>
      <c r="G143" s="143"/>
      <c r="H143" s="144"/>
      <c r="I143" s="145"/>
    </row>
    <row r="144" spans="1:9" ht="42" customHeight="1" x14ac:dyDescent="0.25">
      <c r="A144" s="36"/>
      <c r="B144" s="97"/>
      <c r="C144" s="151"/>
      <c r="D144" s="154"/>
      <c r="E144" s="157"/>
      <c r="G144" s="143"/>
      <c r="H144" s="144"/>
      <c r="I144" s="145"/>
    </row>
    <row r="145" spans="1:9" ht="42" customHeight="1" x14ac:dyDescent="0.25">
      <c r="A145" s="35"/>
      <c r="B145" s="97"/>
      <c r="C145" s="151"/>
      <c r="D145" s="154"/>
      <c r="E145" s="157"/>
      <c r="G145" s="143"/>
      <c r="H145" s="144"/>
      <c r="I145" s="145"/>
    </row>
    <row r="146" spans="1:9" ht="41.25" customHeight="1" x14ac:dyDescent="0.25">
      <c r="A146" s="35"/>
      <c r="B146" s="97"/>
      <c r="C146" s="151"/>
      <c r="D146" s="154"/>
      <c r="E146" s="157"/>
      <c r="G146" s="143"/>
      <c r="H146" s="144"/>
      <c r="I146" s="145"/>
    </row>
    <row r="147" spans="1:9" ht="62.4" customHeight="1" x14ac:dyDescent="0.25">
      <c r="A147" s="35"/>
      <c r="B147" s="97"/>
      <c r="C147" s="151"/>
      <c r="D147" s="154"/>
      <c r="E147" s="157"/>
      <c r="G147" s="143"/>
      <c r="H147" s="144"/>
      <c r="I147" s="145"/>
    </row>
    <row r="148" spans="1:9" ht="62.4" customHeight="1" x14ac:dyDescent="0.25">
      <c r="A148" s="35"/>
      <c r="B148" s="97"/>
      <c r="C148" s="151"/>
      <c r="D148" s="154"/>
      <c r="E148" s="157"/>
      <c r="G148" s="143"/>
      <c r="H148" s="144"/>
      <c r="I148" s="145"/>
    </row>
    <row r="149" spans="1:9" ht="202.2" customHeight="1" thickBot="1" x14ac:dyDescent="0.3">
      <c r="B149" s="98"/>
      <c r="C149" s="152"/>
      <c r="D149" s="155"/>
      <c r="E149" s="158"/>
      <c r="G149" s="146"/>
      <c r="H149" s="147"/>
      <c r="I149" s="148"/>
    </row>
  </sheetData>
  <mergeCells count="7">
    <mergeCell ref="G5:I5"/>
    <mergeCell ref="G142:I149"/>
    <mergeCell ref="B2:F2"/>
    <mergeCell ref="B3:F3"/>
    <mergeCell ref="C142:C149"/>
    <mergeCell ref="D142:D149"/>
    <mergeCell ref="E142:E1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CONDUTO</vt:lpstr>
      <vt:lpstr>CONDUTO!Print_Titles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2022-12-30T23:10:24Z</cp:lastPrinted>
  <dcterms:created xsi:type="dcterms:W3CDTF">2022-12-30T03:08:24Z</dcterms:created>
  <dcterms:modified xsi:type="dcterms:W3CDTF">2023-01-10T15:44:26Z</dcterms:modified>
</cp:coreProperties>
</file>