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8"/>
  <workbookPr filterPrivacy="1" defaultThemeVersion="124226"/>
  <xr:revisionPtr revIDLastSave="0" documentId="8_{B5B32161-657F-47C1-910B-9EC161495288}" xr6:coauthVersionLast="36" xr6:coauthVersionMax="36" xr10:uidLastSave="{00000000-0000-0000-0000-000000000000}"/>
  <bookViews>
    <workbookView xWindow="240" yWindow="105" windowWidth="14805" windowHeight="8010" firstSheet="2" activeTab="2" xr2:uid="{00000000-000D-0000-FFFF-FFFF00000000}"/>
  </bookViews>
  <sheets>
    <sheet name="Cañete" sheetId="1" state="hidden" r:id="rId1"/>
    <sheet name="Huaura" sheetId="3" state="hidden" r:id="rId2"/>
    <sheet name="CD-Cañete" sheetId="4" r:id="rId3"/>
    <sheet name="CD-Huaura " sheetId="6" r:id="rId4"/>
  </sheets>
  <definedNames>
    <definedName name="_xlnm.Print_Area" localSheetId="2">'CD-Cañete'!$A$1:$F$56</definedName>
    <definedName name="_xlnm.Print_Area" localSheetId="3">'CD-Huaura '!$A$1:$F$61</definedName>
  </definedNames>
  <calcPr calcId="191029"/>
</workbook>
</file>

<file path=xl/calcChain.xml><?xml version="1.0" encoding="utf-8"?>
<calcChain xmlns="http://schemas.openxmlformats.org/spreadsheetml/2006/main">
  <c r="F45" i="6" l="1"/>
  <c r="F44" i="6"/>
  <c r="F42" i="6"/>
  <c r="F41" i="6"/>
  <c r="F40" i="6"/>
  <c r="F39" i="6"/>
  <c r="F38" i="6"/>
  <c r="F36" i="6"/>
  <c r="F34" i="6"/>
  <c r="F33" i="6"/>
  <c r="F32" i="6"/>
  <c r="F31" i="6"/>
  <c r="F30" i="6"/>
  <c r="F28" i="6"/>
  <c r="F27" i="6"/>
  <c r="F26" i="6"/>
  <c r="F25" i="6"/>
  <c r="F23" i="6"/>
  <c r="F22" i="6"/>
  <c r="F19" i="6"/>
  <c r="F18" i="6"/>
  <c r="F16" i="6"/>
  <c r="F15" i="6"/>
  <c r="F14" i="6"/>
  <c r="F12" i="6"/>
  <c r="F9" i="6"/>
  <c r="F8" i="6"/>
  <c r="F39" i="4" l="1"/>
  <c r="F38" i="4"/>
  <c r="F36" i="4"/>
  <c r="F35" i="4"/>
  <c r="F34" i="4"/>
  <c r="F33" i="4"/>
  <c r="F32" i="4"/>
  <c r="F30" i="4"/>
  <c r="F28" i="4"/>
  <c r="F27" i="4"/>
  <c r="F26" i="4"/>
  <c r="F25" i="4"/>
  <c r="F23" i="4"/>
  <c r="F22" i="4"/>
  <c r="F19" i="4"/>
  <c r="F18" i="4"/>
  <c r="F16" i="4"/>
  <c r="F15" i="4"/>
  <c r="F14" i="4"/>
  <c r="F12" i="4"/>
  <c r="F9" i="4"/>
  <c r="F8" i="4"/>
  <c r="I53" i="3" l="1"/>
  <c r="I51" i="3"/>
  <c r="I50" i="3"/>
  <c r="I49" i="3"/>
  <c r="I48" i="3"/>
  <c r="I47" i="3"/>
  <c r="I46" i="3"/>
  <c r="I45" i="3"/>
  <c r="I44" i="3"/>
  <c r="I43" i="3"/>
  <c r="I42" i="3"/>
  <c r="I41" i="3"/>
  <c r="I40" i="3"/>
  <c r="I38" i="3"/>
  <c r="I37" i="3"/>
  <c r="I35" i="3"/>
  <c r="I34" i="3"/>
  <c r="I33" i="3"/>
  <c r="I31" i="3"/>
  <c r="I30" i="3"/>
  <c r="I29" i="3"/>
  <c r="I28" i="3"/>
  <c r="I26" i="3"/>
  <c r="I25" i="3"/>
  <c r="I24" i="3"/>
  <c r="I23" i="3"/>
  <c r="I22" i="3"/>
  <c r="I21" i="3"/>
  <c r="I20" i="3"/>
  <c r="I19" i="3"/>
  <c r="I18" i="3"/>
  <c r="I16" i="3"/>
  <c r="I15" i="3"/>
  <c r="I13" i="3"/>
  <c r="I12" i="3"/>
  <c r="I11" i="3"/>
  <c r="I10" i="3"/>
  <c r="I9" i="3"/>
  <c r="I8" i="3"/>
  <c r="I7" i="3"/>
  <c r="I6" i="3"/>
  <c r="F53" i="3"/>
  <c r="F51" i="3"/>
  <c r="F50" i="3"/>
  <c r="F49" i="3"/>
  <c r="F48" i="3"/>
  <c r="F47" i="3"/>
  <c r="F46" i="3"/>
  <c r="F45" i="3"/>
  <c r="F44" i="3"/>
  <c r="F43" i="3"/>
  <c r="F42" i="3"/>
  <c r="F41" i="3"/>
  <c r="F40" i="3"/>
  <c r="F38" i="3"/>
  <c r="F37" i="3"/>
  <c r="F35" i="3"/>
  <c r="F34" i="3"/>
  <c r="F33" i="3"/>
  <c r="F31" i="3"/>
  <c r="F30" i="3"/>
  <c r="F29" i="3"/>
  <c r="F28" i="3"/>
  <c r="F26" i="3"/>
  <c r="F25" i="3"/>
  <c r="F24" i="3"/>
  <c r="F23" i="3"/>
  <c r="F22" i="3"/>
  <c r="F21" i="3"/>
  <c r="F20" i="3"/>
  <c r="F19" i="3"/>
  <c r="F18" i="3"/>
  <c r="F16" i="3"/>
  <c r="F15" i="3"/>
  <c r="F13" i="3"/>
  <c r="F12" i="3"/>
  <c r="F11" i="3"/>
  <c r="F10" i="3"/>
  <c r="F9" i="3"/>
  <c r="F8" i="3"/>
  <c r="F7" i="3"/>
  <c r="F6" i="3"/>
  <c r="I54" i="3" l="1"/>
  <c r="F54" i="3"/>
  <c r="F56" i="3" s="1"/>
  <c r="F58" i="3" s="1"/>
  <c r="H56" i="3" l="1"/>
  <c r="H55" i="3"/>
  <c r="I58" i="3"/>
  <c r="E55" i="3"/>
  <c r="O53" i="1" l="1"/>
  <c r="O51" i="1"/>
  <c r="O50" i="1"/>
  <c r="O49" i="1"/>
  <c r="O48" i="1"/>
  <c r="O47" i="1"/>
  <c r="O46" i="1"/>
  <c r="O45" i="1"/>
  <c r="O44" i="1"/>
  <c r="O43" i="1"/>
  <c r="O42" i="1"/>
  <c r="O41" i="1"/>
  <c r="O40" i="1"/>
  <c r="O38" i="1"/>
  <c r="O37" i="1"/>
  <c r="O35" i="1"/>
  <c r="O34" i="1"/>
  <c r="O33" i="1"/>
  <c r="O31" i="1"/>
  <c r="O30" i="1"/>
  <c r="O29" i="1"/>
  <c r="O28" i="1"/>
  <c r="O26" i="1"/>
  <c r="O25" i="1"/>
  <c r="O24" i="1"/>
  <c r="O23" i="1"/>
  <c r="O22" i="1"/>
  <c r="O21" i="1"/>
  <c r="O20" i="1"/>
  <c r="O19" i="1"/>
  <c r="O18" i="1"/>
  <c r="O16" i="1"/>
  <c r="O15" i="1"/>
  <c r="O13" i="1"/>
  <c r="O12" i="1"/>
  <c r="O11" i="1"/>
  <c r="O10" i="1"/>
  <c r="O9" i="1"/>
  <c r="O8" i="1"/>
  <c r="O7" i="1"/>
  <c r="O6" i="1"/>
  <c r="L53" i="1"/>
  <c r="L51" i="1"/>
  <c r="L50" i="1"/>
  <c r="L49" i="1"/>
  <c r="L48" i="1"/>
  <c r="L47" i="1"/>
  <c r="L46" i="1"/>
  <c r="L45" i="1"/>
  <c r="L44" i="1"/>
  <c r="L43" i="1"/>
  <c r="L42" i="1"/>
  <c r="L41" i="1"/>
  <c r="L40" i="1"/>
  <c r="L38" i="1"/>
  <c r="L37" i="1"/>
  <c r="L35" i="1"/>
  <c r="L34" i="1"/>
  <c r="L33" i="1"/>
  <c r="L31" i="1"/>
  <c r="L30" i="1"/>
  <c r="L29" i="1"/>
  <c r="L28" i="1"/>
  <c r="L26" i="1"/>
  <c r="L25" i="1"/>
  <c r="L24" i="1"/>
  <c r="L23" i="1"/>
  <c r="L22" i="1"/>
  <c r="L21" i="1"/>
  <c r="L20" i="1"/>
  <c r="L19" i="1"/>
  <c r="L18" i="1"/>
  <c r="L16" i="1"/>
  <c r="L15" i="1"/>
  <c r="L13" i="1"/>
  <c r="L12" i="1"/>
  <c r="L11" i="1"/>
  <c r="L10" i="1"/>
  <c r="L9" i="1"/>
  <c r="L8" i="1"/>
  <c r="L7" i="1"/>
  <c r="L6" i="1"/>
  <c r="I53" i="1"/>
  <c r="I51" i="1"/>
  <c r="I50" i="1"/>
  <c r="I49" i="1"/>
  <c r="I48" i="1"/>
  <c r="I47" i="1"/>
  <c r="I46" i="1"/>
  <c r="I45" i="1"/>
  <c r="I44" i="1"/>
  <c r="I43" i="1"/>
  <c r="I42" i="1"/>
  <c r="I41" i="1"/>
  <c r="I40" i="1"/>
  <c r="I38" i="1"/>
  <c r="I37" i="1"/>
  <c r="I35" i="1"/>
  <c r="I34" i="1"/>
  <c r="I33" i="1"/>
  <c r="I31" i="1"/>
  <c r="I30" i="1"/>
  <c r="I29" i="1"/>
  <c r="I28" i="1"/>
  <c r="I26" i="1"/>
  <c r="I25" i="1"/>
  <c r="I24" i="1"/>
  <c r="I23" i="1"/>
  <c r="I22" i="1"/>
  <c r="I21" i="1"/>
  <c r="I20" i="1"/>
  <c r="I19" i="1"/>
  <c r="I18" i="1"/>
  <c r="I16" i="1"/>
  <c r="I15" i="1"/>
  <c r="I13" i="1"/>
  <c r="I12" i="1"/>
  <c r="I11" i="1"/>
  <c r="I10" i="1"/>
  <c r="I9" i="1"/>
  <c r="I8" i="1"/>
  <c r="I7" i="1"/>
  <c r="I6" i="1"/>
  <c r="O54" i="1" l="1"/>
  <c r="L54" i="1"/>
  <c r="K55" i="1" s="1"/>
  <c r="I54" i="1"/>
  <c r="I58" i="1" s="1"/>
  <c r="I62" i="1" s="1"/>
  <c r="F53" i="1"/>
  <c r="F51" i="1"/>
  <c r="F50" i="1"/>
  <c r="F49" i="1"/>
  <c r="F48" i="1"/>
  <c r="F47" i="1"/>
  <c r="F46" i="1"/>
  <c r="F45" i="1"/>
  <c r="F44" i="1"/>
  <c r="F43" i="1"/>
  <c r="F42" i="1"/>
  <c r="F41" i="1"/>
  <c r="F40" i="1"/>
  <c r="F38" i="1"/>
  <c r="F37" i="1"/>
  <c r="F35" i="1"/>
  <c r="F34" i="1"/>
  <c r="F33" i="1"/>
  <c r="F31" i="1"/>
  <c r="F30" i="1"/>
  <c r="F29" i="1"/>
  <c r="F28" i="1"/>
  <c r="F26" i="1"/>
  <c r="F25" i="1"/>
  <c r="F24" i="1"/>
  <c r="F23" i="1"/>
  <c r="F22" i="1"/>
  <c r="F21" i="1"/>
  <c r="F20" i="1"/>
  <c r="F19" i="1"/>
  <c r="F18" i="1"/>
  <c r="F16" i="1"/>
  <c r="F15" i="1"/>
  <c r="F13" i="1"/>
  <c r="F12" i="1"/>
  <c r="F11" i="1"/>
  <c r="F10" i="1"/>
  <c r="F9" i="1"/>
  <c r="F8" i="1"/>
  <c r="F7" i="1"/>
  <c r="F6" i="1"/>
  <c r="O58" i="1" l="1"/>
  <c r="N56" i="1"/>
  <c r="N55" i="1"/>
  <c r="K56" i="1"/>
  <c r="L58" i="1"/>
  <c r="F54" i="1"/>
  <c r="F56" i="1" s="1"/>
  <c r="F58" i="1" s="1"/>
  <c r="F62" i="1" s="1"/>
  <c r="E55" i="1" l="1"/>
</calcChain>
</file>

<file path=xl/sharedStrings.xml><?xml version="1.0" encoding="utf-8"?>
<sst xmlns="http://schemas.openxmlformats.org/spreadsheetml/2006/main" count="446" uniqueCount="155">
  <si>
    <t>PARCIAL ($.)</t>
  </si>
  <si>
    <t>SUBTOTAL</t>
  </si>
  <si>
    <t xml:space="preserve">GASTOS GENERALES                                                                                                                                                        </t>
  </si>
  <si>
    <t xml:space="preserve">UTILIDAD                                                                                                                                                                               </t>
  </si>
  <si>
    <t>GASTOS DE IMPLEMENTACION COVID-19 (El postor deberá presentar su desagregado de costos)</t>
  </si>
  <si>
    <t>TOTAL</t>
  </si>
  <si>
    <t>Campamento Provisional de Obra</t>
  </si>
  <si>
    <t>Movilización y Desmovilización de maquinaria pesada</t>
  </si>
  <si>
    <t>Mejoramiento de caminos de acceso</t>
  </si>
  <si>
    <t>Limpieza manual de material vegetal y de residuos</t>
  </si>
  <si>
    <t>Alcantarilla TMC D=24" para canales de regadío (Cruce de accesos)</t>
  </si>
  <si>
    <t>Alcantarilla TMC D=48" para canales de regadío (Cruce de accesos)</t>
  </si>
  <si>
    <t>Mantenimiento de caminos de acceso</t>
  </si>
  <si>
    <t>Habilitación de plataformas</t>
  </si>
  <si>
    <t>Topografía</t>
  </si>
  <si>
    <t>Trazo y replanteo inicial</t>
  </si>
  <si>
    <t>Trazo y replanteo durante la obra</t>
  </si>
  <si>
    <t>Excavaciones</t>
  </si>
  <si>
    <t>Encauzamiento y desvío de río</t>
  </si>
  <si>
    <t>Desbroce</t>
  </si>
  <si>
    <t>Remoción de dique existente</t>
  </si>
  <si>
    <t>Excavación de cimentación</t>
  </si>
  <si>
    <t>Perfilado y conformación de Plataforma de fundación</t>
  </si>
  <si>
    <t>Perfilado de Estribo</t>
  </si>
  <si>
    <t>Excavación de uña</t>
  </si>
  <si>
    <t>Conformación de material excedente en DME</t>
  </si>
  <si>
    <t>Conformación de material excedente en DMO</t>
  </si>
  <si>
    <t>Rellenos</t>
  </si>
  <si>
    <t>Relleno con material granular (incluye extracción de material, zarandeo y combinación de material)</t>
  </si>
  <si>
    <t>Relleno sin compactar</t>
  </si>
  <si>
    <t>Relleno afirmado</t>
  </si>
  <si>
    <t>Perfilado de Talud del dique</t>
  </si>
  <si>
    <t>Geotextil</t>
  </si>
  <si>
    <t>Instalación de Geotextil 200 gr/m2</t>
  </si>
  <si>
    <t>Colocación de cama de arena (incluye extracción de material y zarandeo)</t>
  </si>
  <si>
    <t>Zanja de anclaje</t>
  </si>
  <si>
    <t>Colocación de roca</t>
  </si>
  <si>
    <t>Colocación de roca en uña</t>
  </si>
  <si>
    <t>Colocacion de roca en Talud</t>
  </si>
  <si>
    <t>Transporte</t>
  </si>
  <si>
    <t>Transporte de material orgánico (a DMO) D&lt;=1km</t>
  </si>
  <si>
    <t>Transporte de material orgánico (a DMO) D&gt;1km</t>
  </si>
  <si>
    <t>Transporte de material excedente (dique provisional) D&lt;=1km</t>
  </si>
  <si>
    <t>Transporte de material excedente (dique provisional) D&gt; 1km</t>
  </si>
  <si>
    <t>Transporte de material excedente (a espaldón) D&lt;=1km</t>
  </si>
  <si>
    <t>Transporte de material excedente (a espaldón) D&gt;1km</t>
  </si>
  <si>
    <t>Transporte de material de préstamo (afirmado) D&lt;=1km</t>
  </si>
  <si>
    <t>Transporte de material de préstamo (afirmado) D&gt;1km</t>
  </si>
  <si>
    <t>Transporte de material de préstamo (arena) D&lt;=1km</t>
  </si>
  <si>
    <t>Transporte de material de préstamo (arena) D&gt; 1km</t>
  </si>
  <si>
    <t>Transporte de roca D&lt;=1km</t>
  </si>
  <si>
    <t>Transporte de roca D&gt;1km</t>
  </si>
  <si>
    <t>Señalización</t>
  </si>
  <si>
    <t>Señalización de obra</t>
  </si>
  <si>
    <t>Obras Provisionales</t>
  </si>
  <si>
    <t>AJANI</t>
  </si>
  <si>
    <t>ITEM</t>
  </si>
  <si>
    <t>DESCRIPCIÓN</t>
  </si>
  <si>
    <t>UND</t>
  </si>
  <si>
    <t>CANTIDAD</t>
  </si>
  <si>
    <t>P.UNITARIO</t>
  </si>
  <si>
    <t>glb</t>
  </si>
  <si>
    <t>km</t>
  </si>
  <si>
    <t>m2</t>
  </si>
  <si>
    <t>m</t>
  </si>
  <si>
    <t>mes</t>
  </si>
  <si>
    <t>ha</t>
  </si>
  <si>
    <t>m3</t>
  </si>
  <si>
    <t>m3km</t>
  </si>
  <si>
    <t>CASA</t>
  </si>
  <si>
    <t>COMPAÑÍA CONTRATISTA DE EQUIPOS Y OBRAS</t>
  </si>
  <si>
    <t>OHLA</t>
  </si>
  <si>
    <t xml:space="preserve">GASTOS DE IMPLEMENTACION COVID-19 </t>
  </si>
  <si>
    <t>SOLES</t>
  </si>
  <si>
    <t>DOLARES</t>
  </si>
  <si>
    <t>693,498.70 69</t>
  </si>
  <si>
    <t>OBRAS PROVISIONALES</t>
  </si>
  <si>
    <t>Vigilancia y seguridad</t>
  </si>
  <si>
    <t>1.1.1</t>
  </si>
  <si>
    <t>Vigilancia de Equipos e Instalaciones en Cantera</t>
  </si>
  <si>
    <t>1.1.2</t>
  </si>
  <si>
    <t>Administracion y Vigilancia de Polvorin</t>
  </si>
  <si>
    <t>OBRAS PRELIMINARES</t>
  </si>
  <si>
    <t>Movilización a canteras</t>
  </si>
  <si>
    <t>2.1.1</t>
  </si>
  <si>
    <t>Movilización de maquinaria a canteras (emplazamiento hasta 3 canteras)</t>
  </si>
  <si>
    <t>Instalaciones en cantera</t>
  </si>
  <si>
    <t>2.2.1</t>
  </si>
  <si>
    <t>Campamento provisional de obra, incluye cerco</t>
  </si>
  <si>
    <t>2.2.2</t>
  </si>
  <si>
    <t>Suministros, Transportes, Instalaciones y Desinstalaciones de Polvorín (movil, hasta 4 contenedores), incluye generador electrico</t>
  </si>
  <si>
    <t>2.2.3</t>
  </si>
  <si>
    <t>Instalación de balanza móvil (por aseguramiento de produccion minima, hasta 2 balanzas simultaneas)</t>
  </si>
  <si>
    <t>und</t>
  </si>
  <si>
    <t>Limpieza preliminar</t>
  </si>
  <si>
    <t>2.3.1</t>
  </si>
  <si>
    <t>Desbroce y limpieza de terreno</t>
  </si>
  <si>
    <t>2.3.2</t>
  </si>
  <si>
    <t>Eliminación de material desbrozado (incluye transporte y disposición en botadero)</t>
  </si>
  <si>
    <t>TRABAJOS DE CANTERA (VOLADURA EN ESTRATO ROCOSO)</t>
  </si>
  <si>
    <t>Perforación, explotación y voladura</t>
  </si>
  <si>
    <t>3.1.1</t>
  </si>
  <si>
    <t>Habilitación de caminos de accesos dentro de cantera y plataformas de acopio, incluye canalizacion de acequia</t>
  </si>
  <si>
    <t>3.1.2</t>
  </si>
  <si>
    <t>Perforacion y Voladura de roca en cantera (con explosivos. Rendimiento 60%)</t>
  </si>
  <si>
    <t>Tn</t>
  </si>
  <si>
    <t>Empuje, selección y carga de material</t>
  </si>
  <si>
    <t>3.2.1</t>
  </si>
  <si>
    <t>Remocion, Selección y Acopio de roca</t>
  </si>
  <si>
    <t>3.2.2</t>
  </si>
  <si>
    <t>Carguío de roca (peso especifico 2.7 tn/m3)</t>
  </si>
  <si>
    <t>3.2.3</t>
  </si>
  <si>
    <t>Carguio de material excedente</t>
  </si>
  <si>
    <t>3.2.4</t>
  </si>
  <si>
    <t>Eliminación de material excedente</t>
  </si>
  <si>
    <t>TRABAJOS DE CIERRE</t>
  </si>
  <si>
    <t>Limpieza y nivelación del terreno</t>
  </si>
  <si>
    <t>SEGURIDAD, SALUD Y MEDIO AMBIENTE</t>
  </si>
  <si>
    <t>Mitigación de impacto ambiental</t>
  </si>
  <si>
    <t>Equipo de proteccion individual</t>
  </si>
  <si>
    <t>Equipo de proteccion colectiva</t>
  </si>
  <si>
    <t>Capacitacion de seguridad y salud</t>
  </si>
  <si>
    <t>Recuros para respuesta ante emergencias  en seguridad y salud en el trabajo.</t>
  </si>
  <si>
    <t>CONTROL DE CALIDAD Y TOPOGRAFÍA</t>
  </si>
  <si>
    <t>Control topográfico de los trabajos</t>
  </si>
  <si>
    <t>Pruebas de calidad</t>
  </si>
  <si>
    <t>GASTOS DE IMPLEMENTACION COVID-19</t>
  </si>
  <si>
    <t xml:space="preserve">GASTOS GENERALES </t>
  </si>
  <si>
    <t xml:space="preserve">UTILIDAD  </t>
  </si>
  <si>
    <t>Extracción de roca en cantera (con explosivos. Rendimiento 60%)</t>
  </si>
  <si>
    <t>Selección y acopio de roca</t>
  </si>
  <si>
    <t>ÍTEM</t>
  </si>
  <si>
    <t>P.UNITARIO
(S/.)</t>
  </si>
  <si>
    <t>PARCIAL
(S/.)</t>
  </si>
  <si>
    <t>Habilitación de caminos de accesos dentro de cantera</t>
  </si>
  <si>
    <t>TRABAJOS DE CANTERA (EXTRACCIÓN EN QUEBRADA SECA)</t>
  </si>
  <si>
    <t>Excavación y/o Corte del terreno en quebrada seca (rendimiento 30%)</t>
  </si>
  <si>
    <t>Selección y acopio de roca (peso especifico 2.7 tn/m3)</t>
  </si>
  <si>
    <t xml:space="preserve">GASTOS GENERALES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</si>
  <si>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UTILIDAD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</si>
  <si>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PARCIAL (S/.)</t>
  </si>
  <si>
    <t>FORMATO - HUAURA</t>
  </si>
  <si>
    <t>CD</t>
  </si>
  <si>
    <t>%A</t>
  </si>
  <si>
    <t>%B</t>
  </si>
  <si>
    <t>M=CDx%A</t>
  </si>
  <si>
    <t>N=CDx%B</t>
  </si>
  <si>
    <t>P</t>
  </si>
  <si>
    <t>CD+M+N+P</t>
  </si>
  <si>
    <t>PARTIDAS DE CONTINGENCIA</t>
  </si>
  <si>
    <t>Movilización y Desmovilización de equipos para los accesos</t>
  </si>
  <si>
    <t>Arrendamiento externo de polvorín</t>
  </si>
  <si>
    <t>Transporte de explosivos por ruta nacional</t>
  </si>
  <si>
    <t>POSTOR</t>
  </si>
  <si>
    <t>FORMATO - CAÑETE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</si>
</sst>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0"/>
    <numFmt numFmtId="165" formatCode="00.00"/>
    <numFmt numFmtId="166" formatCode="0.0"/>
    <numFmt numFmtId="167" formatCode="_-* #,##0.00\ _€_-;\-* #,##0.00\ _€_-;_-* &quot;-&quot;??\ _€_-;_-@_-"/>
    <numFmt numFmtId="168" formatCode="_ * #,##0.00_ ;_ * \-#,##0.00_ ;_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Arial Narrow"/>
      <family val="2"/>
    </font>
    <font>
      <b/>
      <i/>
      <sz val="8"/>
      <color theme="1"/>
      <name val="Arial Narrow"/>
      <family val="2"/>
    </font>
    <font>
      <b/>
      <i/>
      <sz val="8"/>
      <name val="Arial Narrow"/>
      <family val="2"/>
    </font>
    <font>
      <b/>
      <i/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i/>
      <sz val="8"/>
      <name val="Arial Narrow"/>
      <family val="2"/>
    </font>
    <font>
      <b/>
      <i/>
      <sz val="8"/>
      <color theme="0"/>
      <name val="Arial Narrow"/>
      <family val="2"/>
    </font>
    <font>
      <i/>
      <sz val="8"/>
      <color theme="0"/>
      <name val="Arial Narrow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i/>
      <u/>
      <sz val="10"/>
      <color theme="1"/>
      <name val="Arial Narrow"/>
      <family val="2"/>
    </font>
    <font>
      <b/>
      <i/>
      <u/>
      <sz val="8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rgb="FFF2F7FC"/>
      </patternFill>
    </fill>
    <fill>
      <patternFill patternType="solid">
        <fgColor rgb="FFDDEBF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CC"/>
        <bgColor indexed="64"/>
      </patternFill>
    </fill>
  </fills>
  <borders count="10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thin">
        <color rgb="FF000000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indexed="64"/>
      </bottom>
      <diagonal/>
    </border>
    <border>
      <left style="thin">
        <color rgb="FF000000"/>
      </left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  <xf numFmtId="167" fontId="1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" fillId="0" borderId="0" applyFont="0" applyFill="0" applyBorder="0" applyAlignment="0" applyProtection="0"/>
  </cellStyleXfs>
  <cellXfs count="25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14" xfId="0" applyFont="1" applyBorder="1"/>
    <xf numFmtId="0" fontId="2" fillId="0" borderId="27" xfId="0" applyFont="1" applyBorder="1"/>
    <xf numFmtId="0" fontId="2" fillId="0" borderId="7" xfId="0" applyFont="1" applyBorder="1"/>
    <xf numFmtId="0" fontId="2" fillId="0" borderId="0" xfId="0" applyFont="1" applyAlignment="1">
      <alignment vertical="center"/>
    </xf>
    <xf numFmtId="43" fontId="2" fillId="0" borderId="0" xfId="1" applyFont="1"/>
    <xf numFmtId="0" fontId="4" fillId="2" borderId="9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center" vertical="top" wrapText="1"/>
    </xf>
    <xf numFmtId="0" fontId="4" fillId="3" borderId="11" xfId="0" applyFont="1" applyFill="1" applyBorder="1" applyAlignment="1">
      <alignment horizontal="center" vertical="top" wrapText="1"/>
    </xf>
    <xf numFmtId="165" fontId="6" fillId="0" borderId="12" xfId="0" applyNumberFormat="1" applyFont="1" applyFill="1" applyBorder="1" applyAlignment="1">
      <alignment horizontal="center" vertical="center" shrinkToFit="1"/>
    </xf>
    <xf numFmtId="0" fontId="7" fillId="0" borderId="8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2" fontId="6" fillId="0" borderId="12" xfId="0" applyNumberFormat="1" applyFont="1" applyFill="1" applyBorder="1" applyAlignment="1">
      <alignment horizontal="right" vertical="center" shrinkToFit="1"/>
    </xf>
    <xf numFmtId="2" fontId="6" fillId="0" borderId="8" xfId="0" applyNumberFormat="1" applyFont="1" applyFill="1" applyBorder="1" applyAlignment="1">
      <alignment horizontal="right" vertical="center" shrinkToFit="1"/>
    </xf>
    <xf numFmtId="4" fontId="6" fillId="0" borderId="13" xfId="0" applyNumberFormat="1" applyFont="1" applyFill="1" applyBorder="1" applyAlignment="1">
      <alignment horizontal="right" vertical="center" shrinkToFit="1"/>
    </xf>
    <xf numFmtId="4" fontId="6" fillId="0" borderId="12" xfId="0" applyNumberFormat="1" applyFont="1" applyFill="1" applyBorder="1" applyAlignment="1">
      <alignment horizontal="right" vertical="center" shrinkToFit="1"/>
    </xf>
    <xf numFmtId="4" fontId="6" fillId="0" borderId="8" xfId="0" applyNumberFormat="1" applyFont="1" applyFill="1" applyBorder="1" applyAlignment="1">
      <alignment horizontal="right" vertical="center" shrinkToFit="1"/>
    </xf>
    <xf numFmtId="165" fontId="6" fillId="0" borderId="23" xfId="0" applyNumberFormat="1" applyFont="1" applyFill="1" applyBorder="1" applyAlignment="1">
      <alignment horizontal="center" vertical="center" shrinkToFit="1"/>
    </xf>
    <xf numFmtId="0" fontId="7" fillId="0" borderId="24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center" vertical="center" wrapText="1"/>
    </xf>
    <xf numFmtId="2" fontId="6" fillId="0" borderId="23" xfId="0" applyNumberFormat="1" applyFont="1" applyFill="1" applyBorder="1" applyAlignment="1">
      <alignment horizontal="right" vertical="center" shrinkToFit="1"/>
    </xf>
    <xf numFmtId="2" fontId="6" fillId="0" borderId="24" xfId="0" applyNumberFormat="1" applyFont="1" applyFill="1" applyBorder="1" applyAlignment="1">
      <alignment horizontal="right" vertical="center" shrinkToFit="1"/>
    </xf>
    <xf numFmtId="4" fontId="6" fillId="0" borderId="18" xfId="0" applyNumberFormat="1" applyFont="1" applyFill="1" applyBorder="1" applyAlignment="1">
      <alignment horizontal="right" vertical="center" shrinkToFit="1"/>
    </xf>
    <xf numFmtId="10" fontId="6" fillId="0" borderId="8" xfId="2" applyNumberFormat="1" applyFont="1" applyFill="1" applyBorder="1" applyAlignment="1">
      <alignment horizontal="center" vertical="top" shrinkToFit="1"/>
    </xf>
    <xf numFmtId="4" fontId="7" fillId="0" borderId="13" xfId="0" applyNumberFormat="1" applyFont="1" applyFill="1" applyBorder="1" applyAlignment="1">
      <alignment horizontal="right" vertical="top" wrapText="1"/>
    </xf>
    <xf numFmtId="4" fontId="7" fillId="0" borderId="2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" fontId="4" fillId="5" borderId="11" xfId="0" applyNumberFormat="1" applyFont="1" applyFill="1" applyBorder="1" applyAlignment="1">
      <alignment horizontal="right" vertical="top" wrapText="1"/>
    </xf>
    <xf numFmtId="4" fontId="2" fillId="0" borderId="0" xfId="0" applyNumberFormat="1" applyFont="1"/>
    <xf numFmtId="0" fontId="8" fillId="8" borderId="9" xfId="0" applyFont="1" applyFill="1" applyBorder="1" applyAlignment="1">
      <alignment horizontal="center" vertical="top" wrapText="1"/>
    </xf>
    <xf numFmtId="0" fontId="8" fillId="8" borderId="10" xfId="0" applyFont="1" applyFill="1" applyBorder="1" applyAlignment="1">
      <alignment horizontal="center" vertical="top" wrapText="1"/>
    </xf>
    <xf numFmtId="0" fontId="8" fillId="8" borderId="25" xfId="0" applyFont="1" applyFill="1" applyBorder="1" applyAlignment="1">
      <alignment horizontal="center" vertical="top" wrapText="1"/>
    </xf>
    <xf numFmtId="0" fontId="8" fillId="8" borderId="11" xfId="0" applyFont="1" applyFill="1" applyBorder="1" applyAlignment="1">
      <alignment horizontal="center" vertical="top" wrapText="1"/>
    </xf>
    <xf numFmtId="164" fontId="5" fillId="9" borderId="12" xfId="0" applyNumberFormat="1" applyFont="1" applyFill="1" applyBorder="1" applyAlignment="1">
      <alignment horizontal="center" vertical="center" shrinkToFit="1"/>
    </xf>
    <xf numFmtId="0" fontId="4" fillId="9" borderId="8" xfId="0" applyFont="1" applyFill="1" applyBorder="1" applyAlignment="1">
      <alignment horizontal="lef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12" xfId="0" applyFont="1" applyFill="1" applyBorder="1" applyAlignment="1">
      <alignment horizontal="center" vertical="center" wrapText="1"/>
    </xf>
    <xf numFmtId="0" fontId="2" fillId="9" borderId="8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top" wrapText="1"/>
    </xf>
    <xf numFmtId="4" fontId="8" fillId="8" borderId="22" xfId="0" applyNumberFormat="1" applyFont="1" applyFill="1" applyBorder="1" applyAlignment="1">
      <alignment horizontal="right" vertical="top" wrapText="1"/>
    </xf>
    <xf numFmtId="0" fontId="9" fillId="8" borderId="34" xfId="0" applyFont="1" applyFill="1" applyBorder="1"/>
    <xf numFmtId="0" fontId="9" fillId="8" borderId="35" xfId="0" applyFont="1" applyFill="1" applyBorder="1"/>
    <xf numFmtId="4" fontId="8" fillId="8" borderId="32" xfId="0" applyNumberFormat="1" applyFont="1" applyFill="1" applyBorder="1" applyAlignment="1">
      <alignment horizontal="right" vertical="top" shrinkToFit="1"/>
    </xf>
    <xf numFmtId="0" fontId="9" fillId="8" borderId="29" xfId="0" applyFont="1" applyFill="1" applyBorder="1"/>
    <xf numFmtId="0" fontId="9" fillId="8" borderId="31" xfId="0" applyFont="1" applyFill="1" applyBorder="1"/>
    <xf numFmtId="0" fontId="7" fillId="0" borderId="14" xfId="0" applyFont="1" applyFill="1" applyBorder="1" applyAlignment="1">
      <alignment vertical="top"/>
    </xf>
    <xf numFmtId="0" fontId="7" fillId="0" borderId="27" xfId="0" applyFont="1" applyFill="1" applyBorder="1" applyAlignment="1">
      <alignment vertical="top"/>
    </xf>
    <xf numFmtId="0" fontId="7" fillId="0" borderId="6" xfId="0" applyFont="1" applyFill="1" applyBorder="1" applyAlignment="1">
      <alignment vertical="top" wrapText="1"/>
    </xf>
    <xf numFmtId="0" fontId="7" fillId="0" borderId="7" xfId="0" applyFont="1" applyFill="1" applyBorder="1" applyAlignment="1">
      <alignment vertical="top" wrapText="1"/>
    </xf>
    <xf numFmtId="0" fontId="4" fillId="4" borderId="8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left" vertical="top" wrapText="1" indent="1"/>
    </xf>
    <xf numFmtId="4" fontId="6" fillId="0" borderId="8" xfId="0" applyNumberFormat="1" applyFont="1" applyFill="1" applyBorder="1" applyAlignment="1">
      <alignment horizontal="center" vertical="top" shrinkToFit="1"/>
    </xf>
    <xf numFmtId="4" fontId="2" fillId="4" borderId="8" xfId="0" applyNumberFormat="1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vertical="top" wrapText="1"/>
    </xf>
    <xf numFmtId="164" fontId="5" fillId="4" borderId="12" xfId="0" applyNumberFormat="1" applyFont="1" applyFill="1" applyBorder="1" applyAlignment="1">
      <alignment horizontal="center" vertical="top" shrinkToFit="1"/>
    </xf>
    <xf numFmtId="0" fontId="2" fillId="4" borderId="13" xfId="0" applyFont="1" applyFill="1" applyBorder="1" applyAlignment="1">
      <alignment horizontal="left" wrapText="1"/>
    </xf>
    <xf numFmtId="165" fontId="6" fillId="0" borderId="12" xfId="0" applyNumberFormat="1" applyFont="1" applyFill="1" applyBorder="1" applyAlignment="1">
      <alignment horizontal="center" vertical="top" shrinkToFit="1"/>
    </xf>
    <xf numFmtId="4" fontId="6" fillId="0" borderId="13" xfId="0" applyNumberFormat="1" applyFont="1" applyFill="1" applyBorder="1" applyAlignment="1">
      <alignment horizontal="right" vertical="top" shrinkToFit="1"/>
    </xf>
    <xf numFmtId="4" fontId="2" fillId="4" borderId="13" xfId="0" applyNumberFormat="1" applyFont="1" applyFill="1" applyBorder="1" applyAlignment="1">
      <alignment horizontal="left" wrapText="1"/>
    </xf>
    <xf numFmtId="4" fontId="5" fillId="7" borderId="18" xfId="0" applyNumberFormat="1" applyFont="1" applyFill="1" applyBorder="1" applyAlignment="1">
      <alignment horizontal="right" vertical="top" shrinkToFit="1"/>
    </xf>
    <xf numFmtId="0" fontId="4" fillId="2" borderId="25" xfId="0" applyFont="1" applyFill="1" applyBorder="1" applyAlignment="1">
      <alignment horizontal="right" vertical="top" wrapText="1" indent="1"/>
    </xf>
    <xf numFmtId="0" fontId="2" fillId="4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right" vertical="top" wrapText="1" indent="1"/>
    </xf>
    <xf numFmtId="0" fontId="2" fillId="4" borderId="12" xfId="0" applyFont="1" applyFill="1" applyBorder="1" applyAlignment="1">
      <alignment horizontal="center" wrapText="1"/>
    </xf>
    <xf numFmtId="2" fontId="6" fillId="0" borderId="12" xfId="0" applyNumberFormat="1" applyFont="1" applyBorder="1" applyAlignment="1">
      <alignment horizontal="center" vertical="top" shrinkToFit="1"/>
    </xf>
    <xf numFmtId="4" fontId="6" fillId="0" borderId="12" xfId="0" applyNumberFormat="1" applyFont="1" applyBorder="1" applyAlignment="1">
      <alignment horizontal="center" vertical="top" shrinkToFit="1"/>
    </xf>
    <xf numFmtId="165" fontId="6" fillId="0" borderId="33" xfId="0" applyNumberFormat="1" applyFont="1" applyFill="1" applyBorder="1" applyAlignment="1">
      <alignment horizontal="center" vertical="top" shrinkToFit="1"/>
    </xf>
    <xf numFmtId="0" fontId="7" fillId="0" borderId="1" xfId="0" applyFont="1" applyFill="1" applyBorder="1" applyAlignment="1">
      <alignment horizontal="left" vertical="top" wrapText="1" indent="1"/>
    </xf>
    <xf numFmtId="0" fontId="7" fillId="0" borderId="5" xfId="0" applyFont="1" applyFill="1" applyBorder="1" applyAlignment="1">
      <alignment horizontal="center" vertical="top" wrapText="1"/>
    </xf>
    <xf numFmtId="2" fontId="6" fillId="0" borderId="33" xfId="0" applyNumberFormat="1" applyFont="1" applyBorder="1" applyAlignment="1">
      <alignment horizontal="center" vertical="top" shrinkToFit="1"/>
    </xf>
    <xf numFmtId="4" fontId="6" fillId="0" borderId="1" xfId="0" applyNumberFormat="1" applyFont="1" applyFill="1" applyBorder="1" applyAlignment="1">
      <alignment horizontal="center" vertical="top" shrinkToFit="1"/>
    </xf>
    <xf numFmtId="4" fontId="6" fillId="0" borderId="28" xfId="0" applyNumberFormat="1" applyFont="1" applyFill="1" applyBorder="1" applyAlignment="1">
      <alignment horizontal="right" vertical="top" shrinkToFi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5" borderId="34" xfId="0" applyFont="1" applyFill="1" applyBorder="1" applyAlignment="1">
      <alignment vertical="top" wrapText="1"/>
    </xf>
    <xf numFmtId="0" fontId="4" fillId="5" borderId="36" xfId="0" applyFont="1" applyFill="1" applyBorder="1" applyAlignment="1">
      <alignment vertical="top" wrapText="1"/>
    </xf>
    <xf numFmtId="0" fontId="4" fillId="5" borderId="35" xfId="0" applyFont="1" applyFill="1" applyBorder="1" applyAlignment="1">
      <alignment vertical="top" wrapText="1"/>
    </xf>
    <xf numFmtId="0" fontId="4" fillId="6" borderId="15" xfId="0" applyFont="1" applyFill="1" applyBorder="1" applyAlignment="1">
      <alignment vertical="top" wrapText="1"/>
    </xf>
    <xf numFmtId="0" fontId="4" fillId="6" borderId="16" xfId="0" applyFont="1" applyFill="1" applyBorder="1" applyAlignment="1">
      <alignment vertical="top" wrapText="1"/>
    </xf>
    <xf numFmtId="0" fontId="4" fillId="6" borderId="17" xfId="0" applyFont="1" applyFill="1" applyBorder="1" applyAlignment="1">
      <alignment vertical="top" wrapText="1"/>
    </xf>
    <xf numFmtId="0" fontId="3" fillId="0" borderId="0" xfId="0" applyFont="1"/>
    <xf numFmtId="10" fontId="2" fillId="0" borderId="0" xfId="0" applyNumberFormat="1" applyFont="1"/>
    <xf numFmtId="0" fontId="8" fillId="8" borderId="25" xfId="0" applyFont="1" applyFill="1" applyBorder="1" applyAlignment="1">
      <alignment horizontal="right" vertical="top" wrapText="1" indent="1"/>
    </xf>
    <xf numFmtId="0" fontId="8" fillId="8" borderId="34" xfId="0" applyFont="1" applyFill="1" applyBorder="1" applyAlignment="1">
      <alignment vertical="top" wrapText="1"/>
    </xf>
    <xf numFmtId="0" fontId="8" fillId="8" borderId="36" xfId="0" applyFont="1" applyFill="1" applyBorder="1" applyAlignment="1">
      <alignment vertical="top" wrapText="1"/>
    </xf>
    <xf numFmtId="0" fontId="8" fillId="8" borderId="35" xfId="0" applyFont="1" applyFill="1" applyBorder="1" applyAlignment="1">
      <alignment vertical="top" wrapText="1"/>
    </xf>
    <xf numFmtId="0" fontId="8" fillId="8" borderId="15" xfId="0" applyFont="1" applyFill="1" applyBorder="1" applyAlignment="1">
      <alignment vertical="top" wrapText="1"/>
    </xf>
    <xf numFmtId="0" fontId="8" fillId="8" borderId="16" xfId="0" applyFont="1" applyFill="1" applyBorder="1" applyAlignment="1">
      <alignment vertical="top" wrapText="1"/>
    </xf>
    <xf numFmtId="0" fontId="8" fillId="8" borderId="17" xfId="0" applyFont="1" applyFill="1" applyBorder="1" applyAlignment="1">
      <alignment vertical="top" wrapText="1"/>
    </xf>
    <xf numFmtId="0" fontId="8" fillId="8" borderId="47" xfId="0" applyFont="1" applyFill="1" applyBorder="1" applyAlignment="1">
      <alignment horizontal="center" vertical="top" wrapText="1"/>
    </xf>
    <xf numFmtId="0" fontId="8" fillId="8" borderId="48" xfId="0" applyFont="1" applyFill="1" applyBorder="1" applyAlignment="1">
      <alignment horizontal="center" vertical="top" wrapText="1"/>
    </xf>
    <xf numFmtId="0" fontId="8" fillId="8" borderId="49" xfId="0" applyFont="1" applyFill="1" applyBorder="1" applyAlignment="1">
      <alignment horizontal="center" vertical="top" wrapText="1"/>
    </xf>
    <xf numFmtId="0" fontId="8" fillId="8" borderId="32" xfId="0" applyFont="1" applyFill="1" applyBorder="1" applyAlignment="1">
      <alignment horizontal="center" vertical="top" wrapText="1"/>
    </xf>
    <xf numFmtId="0" fontId="6" fillId="0" borderId="38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2" fontId="6" fillId="0" borderId="38" xfId="0" applyNumberFormat="1" applyFont="1" applyFill="1" applyBorder="1" applyAlignment="1">
      <alignment vertical="center" shrinkToFit="1"/>
    </xf>
    <xf numFmtId="43" fontId="6" fillId="0" borderId="55" xfId="1" applyFont="1" applyBorder="1" applyAlignment="1">
      <alignment horizontal="center" vertical="center"/>
    </xf>
    <xf numFmtId="43" fontId="6" fillId="0" borderId="56" xfId="1" applyFont="1" applyFill="1" applyBorder="1" applyAlignment="1">
      <alignment horizontal="center" vertical="center"/>
    </xf>
    <xf numFmtId="4" fontId="6" fillId="0" borderId="38" xfId="0" applyNumberFormat="1" applyFont="1" applyFill="1" applyBorder="1" applyAlignment="1">
      <alignment vertical="center" shrinkToFit="1"/>
    </xf>
    <xf numFmtId="4" fontId="6" fillId="0" borderId="51" xfId="0" applyNumberFormat="1" applyFont="1" applyFill="1" applyBorder="1" applyAlignment="1">
      <alignment vertical="center" shrinkToFit="1"/>
    </xf>
    <xf numFmtId="43" fontId="6" fillId="0" borderId="42" xfId="1" applyFont="1" applyBorder="1" applyAlignment="1">
      <alignment horizontal="center" vertical="center"/>
    </xf>
    <xf numFmtId="43" fontId="6" fillId="0" borderId="50" xfId="1" applyFont="1" applyFill="1" applyBorder="1" applyAlignment="1">
      <alignment horizontal="center" vertical="center"/>
    </xf>
    <xf numFmtId="2" fontId="6" fillId="0" borderId="58" xfId="0" applyNumberFormat="1" applyFont="1" applyFill="1" applyBorder="1" applyAlignment="1">
      <alignment vertical="center" shrinkToFit="1"/>
    </xf>
    <xf numFmtId="43" fontId="6" fillId="0" borderId="61" xfId="1" applyFont="1" applyBorder="1" applyAlignment="1">
      <alignment horizontal="center" vertical="center"/>
    </xf>
    <xf numFmtId="43" fontId="6" fillId="0" borderId="62" xfId="1" applyFont="1" applyFill="1" applyBorder="1" applyAlignment="1">
      <alignment horizontal="center" vertical="center"/>
    </xf>
    <xf numFmtId="2" fontId="6" fillId="0" borderId="63" xfId="0" applyNumberFormat="1" applyFont="1" applyFill="1" applyBorder="1" applyAlignment="1">
      <alignment vertical="center" shrinkToFit="1"/>
    </xf>
    <xf numFmtId="43" fontId="6" fillId="0" borderId="66" xfId="1" applyFont="1" applyBorder="1" applyAlignment="1">
      <alignment horizontal="center" vertical="center"/>
    </xf>
    <xf numFmtId="43" fontId="6" fillId="0" borderId="67" xfId="1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vertical="center" wrapText="1"/>
    </xf>
    <xf numFmtId="43" fontId="6" fillId="0" borderId="50" xfId="1" applyFont="1" applyFill="1" applyBorder="1" applyAlignment="1">
      <alignment horizontal="right" vertical="center"/>
    </xf>
    <xf numFmtId="0" fontId="6" fillId="9" borderId="51" xfId="0" applyFont="1" applyFill="1" applyBorder="1" applyAlignment="1">
      <alignment vertical="center" wrapText="1"/>
    </xf>
    <xf numFmtId="0" fontId="6" fillId="9" borderId="52" xfId="0" applyFont="1" applyFill="1" applyBorder="1" applyAlignment="1">
      <alignment horizontal="center" vertical="center" wrapText="1"/>
    </xf>
    <xf numFmtId="0" fontId="6" fillId="9" borderId="54" xfId="0" applyFont="1" applyFill="1" applyBorder="1" applyAlignment="1">
      <alignment horizontal="center" vertical="center" wrapText="1"/>
    </xf>
    <xf numFmtId="43" fontId="6" fillId="9" borderId="54" xfId="0" applyNumberFormat="1" applyFont="1" applyFill="1" applyBorder="1" applyAlignment="1">
      <alignment horizontal="center" vertical="center" wrapText="1"/>
    </xf>
    <xf numFmtId="0" fontId="8" fillId="8" borderId="68" xfId="0" applyFont="1" applyFill="1" applyBorder="1" applyAlignment="1">
      <alignment horizontal="center" vertical="top" wrapText="1"/>
    </xf>
    <xf numFmtId="0" fontId="8" fillId="8" borderId="69" xfId="0" applyFont="1" applyFill="1" applyBorder="1" applyAlignment="1">
      <alignment vertical="top" wrapText="1"/>
    </xf>
    <xf numFmtId="0" fontId="8" fillId="8" borderId="68" xfId="0" applyFont="1" applyFill="1" applyBorder="1" applyAlignment="1">
      <alignment vertical="top" wrapText="1"/>
    </xf>
    <xf numFmtId="0" fontId="8" fillId="8" borderId="46" xfId="0" applyFont="1" applyFill="1" applyBorder="1" applyAlignment="1">
      <alignment horizontal="center" vertical="top" wrapText="1"/>
    </xf>
    <xf numFmtId="0" fontId="8" fillId="8" borderId="37" xfId="0" applyFont="1" applyFill="1" applyBorder="1" applyAlignment="1">
      <alignment vertical="top" wrapText="1"/>
    </xf>
    <xf numFmtId="0" fontId="8" fillId="8" borderId="46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 wrapText="1"/>
    </xf>
    <xf numFmtId="10" fontId="6" fillId="0" borderId="4" xfId="0" applyNumberFormat="1" applyFont="1" applyFill="1" applyBorder="1" applyAlignment="1">
      <alignment vertical="top" wrapText="1"/>
    </xf>
    <xf numFmtId="0" fontId="6" fillId="0" borderId="44" xfId="0" applyFont="1" applyFill="1" applyBorder="1" applyAlignment="1">
      <alignment horizontal="left" vertical="top"/>
    </xf>
    <xf numFmtId="0" fontId="8" fillId="8" borderId="9" xfId="0" applyFont="1" applyFill="1" applyBorder="1" applyAlignment="1">
      <alignment horizontal="left" vertical="top" wrapText="1" indent="2"/>
    </xf>
    <xf numFmtId="43" fontId="8" fillId="8" borderId="70" xfId="1" applyFont="1" applyFill="1" applyBorder="1" applyAlignment="1">
      <alignment horizontal="right" vertical="center"/>
    </xf>
    <xf numFmtId="43" fontId="8" fillId="8" borderId="18" xfId="1" applyFont="1" applyFill="1" applyBorder="1" applyAlignment="1">
      <alignment horizontal="right" vertical="center" wrapText="1"/>
    </xf>
    <xf numFmtId="0" fontId="6" fillId="0" borderId="56" xfId="0" applyFont="1" applyFill="1" applyBorder="1" applyAlignment="1">
      <alignment horizontal="center" vertical="center" wrapText="1"/>
    </xf>
    <xf numFmtId="43" fontId="6" fillId="0" borderId="57" xfId="1" applyFont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shrinkToFit="1"/>
    </xf>
    <xf numFmtId="0" fontId="6" fillId="0" borderId="40" xfId="0" applyFont="1" applyFill="1" applyBorder="1" applyAlignment="1">
      <alignment horizontal="center" vertical="center" wrapText="1"/>
    </xf>
    <xf numFmtId="43" fontId="6" fillId="0" borderId="75" xfId="1" applyFont="1" applyBorder="1" applyAlignment="1">
      <alignment horizontal="center" vertical="center"/>
    </xf>
    <xf numFmtId="43" fontId="6" fillId="0" borderId="77" xfId="1" applyFont="1" applyFill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43" fontId="6" fillId="0" borderId="83" xfId="1" applyFont="1" applyBorder="1" applyAlignment="1">
      <alignment horizontal="center" vertical="center"/>
    </xf>
    <xf numFmtId="43" fontId="6" fillId="0" borderId="84" xfId="1" applyFont="1" applyBorder="1" applyAlignment="1">
      <alignment horizontal="center" vertical="center"/>
    </xf>
    <xf numFmtId="2" fontId="6" fillId="0" borderId="71" xfId="0" applyNumberFormat="1" applyFont="1" applyBorder="1" applyAlignment="1">
      <alignment horizontal="right" vertical="center" shrinkToFit="1"/>
    </xf>
    <xf numFmtId="43" fontId="6" fillId="0" borderId="85" xfId="1" applyFont="1" applyBorder="1" applyAlignment="1">
      <alignment horizontal="center" vertical="center"/>
    </xf>
    <xf numFmtId="43" fontId="6" fillId="0" borderId="89" xfId="1" applyFont="1" applyBorder="1" applyAlignment="1">
      <alignment horizontal="center" vertical="center"/>
    </xf>
    <xf numFmtId="43" fontId="6" fillId="0" borderId="90" xfId="1" applyFont="1" applyFill="1" applyBorder="1" applyAlignment="1">
      <alignment horizontal="center" vertical="center"/>
    </xf>
    <xf numFmtId="43" fontId="6" fillId="0" borderId="79" xfId="1" applyFont="1" applyFill="1" applyBorder="1" applyAlignment="1">
      <alignment horizontal="center" vertical="center"/>
    </xf>
    <xf numFmtId="43" fontId="6" fillId="0" borderId="92" xfId="1" applyFont="1" applyFill="1" applyBorder="1" applyAlignment="1">
      <alignment horizontal="center" vertical="center"/>
    </xf>
    <xf numFmtId="43" fontId="6" fillId="0" borderId="93" xfId="1" applyFont="1" applyFill="1" applyBorder="1" applyAlignment="1">
      <alignment horizontal="center" vertical="center"/>
    </xf>
    <xf numFmtId="43" fontId="6" fillId="0" borderId="50" xfId="1" applyFont="1" applyFill="1" applyBorder="1" applyAlignment="1">
      <alignment horizontal="right" vertical="center" wrapText="1"/>
    </xf>
    <xf numFmtId="1" fontId="5" fillId="9" borderId="12" xfId="0" applyNumberFormat="1" applyFont="1" applyFill="1" applyBorder="1" applyAlignment="1">
      <alignment horizontal="center" vertical="center" shrinkToFit="1"/>
    </xf>
    <xf numFmtId="0" fontId="6" fillId="9" borderId="12" xfId="0" applyFont="1" applyFill="1" applyBorder="1" applyAlignment="1">
      <alignment horizontal="left" vertical="center" wrapText="1"/>
    </xf>
    <xf numFmtId="0" fontId="6" fillId="9" borderId="8" xfId="0" applyFont="1" applyFill="1" applyBorder="1" applyAlignment="1">
      <alignment horizontal="left" vertical="center" wrapText="1"/>
    </xf>
    <xf numFmtId="0" fontId="6" fillId="9" borderId="13" xfId="0" applyFont="1" applyFill="1" applyBorder="1" applyAlignment="1">
      <alignment horizontal="left" vertical="center" wrapText="1"/>
    </xf>
    <xf numFmtId="166" fontId="5" fillId="0" borderId="33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left" vertical="center" wrapText="1"/>
    </xf>
    <xf numFmtId="2" fontId="6" fillId="0" borderId="38" xfId="0" applyNumberFormat="1" applyFont="1" applyBorder="1" applyAlignment="1">
      <alignment horizontal="right" vertical="center" shrinkToFit="1"/>
    </xf>
    <xf numFmtId="0" fontId="7" fillId="0" borderId="80" xfId="0" applyFont="1" applyBorder="1" applyAlignment="1">
      <alignment horizontal="center" vertical="center" wrapText="1"/>
    </xf>
    <xf numFmtId="0" fontId="7" fillId="0" borderId="81" xfId="0" applyFont="1" applyBorder="1" applyAlignment="1">
      <alignment horizontal="left" vertical="center" wrapText="1"/>
    </xf>
    <xf numFmtId="2" fontId="6" fillId="0" borderId="80" xfId="0" applyNumberFormat="1" applyFont="1" applyBorder="1" applyAlignment="1">
      <alignment horizontal="right" vertical="center" shrinkToFit="1"/>
    </xf>
    <xf numFmtId="0" fontId="7" fillId="0" borderId="58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left" vertical="center" wrapText="1"/>
    </xf>
    <xf numFmtId="2" fontId="6" fillId="0" borderId="58" xfId="0" applyNumberFormat="1" applyFont="1" applyBorder="1" applyAlignment="1">
      <alignment horizontal="right" vertical="center" shrinkToFit="1"/>
    </xf>
    <xf numFmtId="166" fontId="5" fillId="0" borderId="71" xfId="0" applyNumberFormat="1" applyFont="1" applyBorder="1" applyAlignment="1">
      <alignment horizontal="center" vertical="center" shrinkToFit="1"/>
    </xf>
    <xf numFmtId="0" fontId="4" fillId="0" borderId="72" xfId="0" applyFont="1" applyBorder="1" applyAlignment="1">
      <alignment horizontal="left" vertical="center" wrapText="1"/>
    </xf>
    <xf numFmtId="0" fontId="7" fillId="0" borderId="71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left" vertical="center" wrapText="1"/>
    </xf>
    <xf numFmtId="0" fontId="6" fillId="0" borderId="71" xfId="0" applyFont="1" applyBorder="1" applyAlignment="1">
      <alignment horizontal="left" vertical="center" wrapText="1"/>
    </xf>
    <xf numFmtId="0" fontId="6" fillId="0" borderId="72" xfId="0" applyFont="1" applyBorder="1" applyAlignment="1">
      <alignment horizontal="left" vertical="center" wrapText="1"/>
    </xf>
    <xf numFmtId="0" fontId="6" fillId="0" borderId="91" xfId="0" applyFont="1" applyBorder="1" applyAlignment="1">
      <alignment horizontal="left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left" vertical="center" wrapText="1"/>
    </xf>
    <xf numFmtId="4" fontId="6" fillId="0" borderId="63" xfId="0" applyNumberFormat="1" applyFont="1" applyBorder="1" applyAlignment="1">
      <alignment horizontal="right" vertical="center" shrinkToFit="1"/>
    </xf>
    <xf numFmtId="166" fontId="6" fillId="0" borderId="33" xfId="0" applyNumberFormat="1" applyFont="1" applyBorder="1" applyAlignment="1">
      <alignment horizontal="center" vertical="center" shrinkToFit="1"/>
    </xf>
    <xf numFmtId="4" fontId="6" fillId="0" borderId="71" xfId="0" applyNumberFormat="1" applyFont="1" applyBorder="1" applyAlignment="1">
      <alignment horizontal="right" vertical="center" shrinkToFit="1"/>
    </xf>
    <xf numFmtId="4" fontId="6" fillId="0" borderId="80" xfId="0" applyNumberFormat="1" applyFont="1" applyBorder="1" applyAlignment="1">
      <alignment horizontal="right" vertical="center" shrinkToFit="1"/>
    </xf>
    <xf numFmtId="0" fontId="7" fillId="0" borderId="1" xfId="0" applyFont="1" applyBorder="1" applyAlignment="1">
      <alignment horizontal="left" vertical="center" wrapText="1"/>
    </xf>
    <xf numFmtId="4" fontId="6" fillId="0" borderId="33" xfId="0" applyNumberFormat="1" applyFont="1" applyBorder="1" applyAlignment="1">
      <alignment horizontal="right" vertical="center" shrinkToFit="1"/>
    </xf>
    <xf numFmtId="166" fontId="6" fillId="0" borderId="58" xfId="0" applyNumberFormat="1" applyFont="1" applyBorder="1" applyAlignment="1">
      <alignment horizontal="center" vertical="center" shrinkToFit="1"/>
    </xf>
    <xf numFmtId="4" fontId="6" fillId="0" borderId="58" xfId="0" applyNumberFormat="1" applyFont="1" applyBorder="1" applyAlignment="1">
      <alignment horizontal="right" vertical="center" shrinkToFit="1"/>
    </xf>
    <xf numFmtId="166" fontId="6" fillId="0" borderId="71" xfId="0" applyNumberFormat="1" applyFont="1" applyBorder="1" applyAlignment="1">
      <alignment horizontal="center" vertical="center" shrinkToFit="1"/>
    </xf>
    <xf numFmtId="166" fontId="6" fillId="0" borderId="63" xfId="0" applyNumberFormat="1" applyFont="1" applyBorder="1" applyAlignment="1">
      <alignment horizontal="center" vertical="center" shrinkToFit="1"/>
    </xf>
    <xf numFmtId="166" fontId="6" fillId="0" borderId="80" xfId="0" applyNumberFormat="1" applyFont="1" applyBorder="1" applyAlignment="1">
      <alignment horizontal="center" vertical="center" shrinkToFit="1"/>
    </xf>
    <xf numFmtId="166" fontId="6" fillId="0" borderId="12" xfId="0" applyNumberFormat="1" applyFont="1" applyBorder="1" applyAlignment="1">
      <alignment horizontal="center" vertical="center" shrinkToFit="1"/>
    </xf>
    <xf numFmtId="0" fontId="7" fillId="0" borderId="8" xfId="0" applyFont="1" applyBorder="1" applyAlignment="1">
      <alignment horizontal="left" vertical="center" wrapText="1"/>
    </xf>
    <xf numFmtId="2" fontId="6" fillId="0" borderId="33" xfId="0" applyNumberFormat="1" applyFont="1" applyBorder="1" applyAlignment="1">
      <alignment horizontal="right" vertical="center" shrinkToFit="1"/>
    </xf>
    <xf numFmtId="2" fontId="6" fillId="0" borderId="63" xfId="0" applyNumberFormat="1" applyFont="1" applyBorder="1" applyAlignment="1">
      <alignment horizontal="right" vertical="center" shrinkToFit="1"/>
    </xf>
    <xf numFmtId="166" fontId="6" fillId="0" borderId="86" xfId="0" applyNumberFormat="1" applyFont="1" applyBorder="1" applyAlignment="1">
      <alignment horizontal="center" vertical="center" shrinkToFit="1"/>
    </xf>
    <xf numFmtId="0" fontId="7" fillId="0" borderId="87" xfId="0" applyFont="1" applyBorder="1" applyAlignment="1">
      <alignment horizontal="left" vertical="center" wrapText="1"/>
    </xf>
    <xf numFmtId="2" fontId="6" fillId="0" borderId="86" xfId="0" applyNumberFormat="1" applyFont="1" applyBorder="1" applyAlignment="1">
      <alignment horizontal="right" vertical="center" shrinkToFit="1"/>
    </xf>
    <xf numFmtId="166" fontId="6" fillId="0" borderId="38" xfId="0" applyNumberFormat="1" applyFont="1" applyBorder="1" applyAlignment="1">
      <alignment horizontal="center" vertical="center" shrinkToFit="1"/>
    </xf>
    <xf numFmtId="0" fontId="6" fillId="9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82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 wrapText="1"/>
    </xf>
    <xf numFmtId="0" fontId="6" fillId="0" borderId="73" xfId="0" applyFont="1" applyBorder="1" applyAlignment="1">
      <alignment horizontal="center" vertical="center" wrapText="1"/>
    </xf>
    <xf numFmtId="0" fontId="7" fillId="0" borderId="73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8" xfId="0" applyFont="1" applyBorder="1" applyAlignment="1">
      <alignment horizontal="center" vertical="center" wrapText="1"/>
    </xf>
    <xf numFmtId="2" fontId="5" fillId="9" borderId="51" xfId="0" applyNumberFormat="1" applyFont="1" applyFill="1" applyBorder="1" applyAlignment="1">
      <alignment horizontal="center" vertical="center" shrinkToFit="1"/>
    </xf>
    <xf numFmtId="0" fontId="4" fillId="9" borderId="52" xfId="0" applyFont="1" applyFill="1" applyBorder="1" applyAlignment="1">
      <alignment horizontal="left" vertical="center" wrapText="1"/>
    </xf>
    <xf numFmtId="0" fontId="6" fillId="9" borderId="53" xfId="0" applyFont="1" applyFill="1" applyBorder="1" applyAlignment="1">
      <alignment horizontal="left" vertical="center" wrapText="1"/>
    </xf>
    <xf numFmtId="2" fontId="5" fillId="0" borderId="38" xfId="0" applyNumberFormat="1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left" vertical="center" wrapText="1"/>
    </xf>
    <xf numFmtId="0" fontId="6" fillId="0" borderId="40" xfId="0" applyFont="1" applyFill="1" applyBorder="1" applyAlignment="1">
      <alignment horizontal="left" vertical="center" wrapText="1"/>
    </xf>
    <xf numFmtId="2" fontId="7" fillId="0" borderId="38" xfId="0" applyNumberFormat="1" applyFont="1" applyFill="1" applyBorder="1" applyAlignment="1">
      <alignment horizontal="center" vertical="center" wrapText="1"/>
    </xf>
    <xf numFmtId="0" fontId="7" fillId="0" borderId="39" xfId="0" applyFont="1" applyFill="1" applyBorder="1" applyAlignment="1">
      <alignment horizontal="left" vertical="center" wrapText="1"/>
    </xf>
    <xf numFmtId="0" fontId="7" fillId="0" borderId="40" xfId="0" applyFont="1" applyFill="1" applyBorder="1" applyAlignment="1">
      <alignment horizontal="center" vertical="center" wrapText="1"/>
    </xf>
    <xf numFmtId="2" fontId="6" fillId="0" borderId="38" xfId="0" applyNumberFormat="1" applyFont="1" applyFill="1" applyBorder="1" applyAlignment="1">
      <alignment horizontal="center" vertical="center" shrinkToFit="1"/>
    </xf>
    <xf numFmtId="2" fontId="6" fillId="0" borderId="51" xfId="0" applyNumberFormat="1" applyFont="1" applyFill="1" applyBorder="1" applyAlignment="1">
      <alignment horizontal="center" vertical="center" shrinkToFit="1"/>
    </xf>
    <xf numFmtId="0" fontId="7" fillId="0" borderId="52" xfId="0" applyFont="1" applyFill="1" applyBorder="1" applyAlignment="1">
      <alignment horizontal="left" vertical="center" wrapText="1"/>
    </xf>
    <xf numFmtId="0" fontId="7" fillId="0" borderId="53" xfId="0" applyFont="1" applyFill="1" applyBorder="1" applyAlignment="1">
      <alignment horizontal="center" vertical="center" wrapText="1"/>
    </xf>
    <xf numFmtId="2" fontId="6" fillId="0" borderId="58" xfId="0" applyNumberFormat="1" applyFont="1" applyFill="1" applyBorder="1" applyAlignment="1">
      <alignment horizontal="center" vertical="center" shrinkToFit="1"/>
    </xf>
    <xf numFmtId="0" fontId="7" fillId="0" borderId="59" xfId="0" applyFont="1" applyFill="1" applyBorder="1" applyAlignment="1">
      <alignment horizontal="left" vertical="center" wrapText="1"/>
    </xf>
    <xf numFmtId="0" fontId="7" fillId="0" borderId="60" xfId="0" applyFont="1" applyFill="1" applyBorder="1" applyAlignment="1">
      <alignment horizontal="center" vertical="center" wrapText="1"/>
    </xf>
    <xf numFmtId="2" fontId="6" fillId="0" borderId="63" xfId="0" applyNumberFormat="1" applyFont="1" applyFill="1" applyBorder="1" applyAlignment="1">
      <alignment horizontal="center" vertical="center" shrinkToFit="1"/>
    </xf>
    <xf numFmtId="0" fontId="7" fillId="0" borderId="64" xfId="0" applyFont="1" applyFill="1" applyBorder="1" applyAlignment="1">
      <alignment horizontal="left" vertical="center" wrapText="1"/>
    </xf>
    <xf numFmtId="0" fontId="7" fillId="0" borderId="65" xfId="0" applyFont="1" applyFill="1" applyBorder="1" applyAlignment="1">
      <alignment horizontal="center" vertical="center" wrapText="1"/>
    </xf>
    <xf numFmtId="2" fontId="5" fillId="0" borderId="94" xfId="0" applyNumberFormat="1" applyFont="1" applyFill="1" applyBorder="1" applyAlignment="1">
      <alignment horizontal="center" vertical="center" shrinkToFit="1"/>
    </xf>
    <xf numFmtId="0" fontId="4" fillId="0" borderId="95" xfId="0" applyFont="1" applyFill="1" applyBorder="1" applyAlignment="1">
      <alignment horizontal="left" vertical="center" wrapText="1"/>
    </xf>
    <xf numFmtId="0" fontId="6" fillId="0" borderId="96" xfId="0" applyFont="1" applyFill="1" applyBorder="1" applyAlignment="1">
      <alignment horizontal="left" vertical="center" wrapText="1"/>
    </xf>
    <xf numFmtId="0" fontId="6" fillId="0" borderId="94" xfId="0" applyFont="1" applyFill="1" applyBorder="1" applyAlignment="1">
      <alignment vertical="center" wrapText="1"/>
    </xf>
    <xf numFmtId="0" fontId="6" fillId="0" borderId="95" xfId="0" applyFont="1" applyFill="1" applyBorder="1" applyAlignment="1">
      <alignment horizontal="center" vertical="center" wrapText="1"/>
    </xf>
    <xf numFmtId="0" fontId="6" fillId="0" borderId="97" xfId="0" applyFont="1" applyFill="1" applyBorder="1" applyAlignment="1">
      <alignment horizontal="center" vertical="center" wrapText="1"/>
    </xf>
    <xf numFmtId="2" fontId="7" fillId="0" borderId="98" xfId="0" applyNumberFormat="1" applyFont="1" applyFill="1" applyBorder="1" applyAlignment="1">
      <alignment horizontal="center" vertical="center" wrapText="1"/>
    </xf>
    <xf numFmtId="0" fontId="7" fillId="0" borderId="99" xfId="0" applyFont="1" applyFill="1" applyBorder="1" applyAlignment="1">
      <alignment horizontal="left" vertical="center" wrapText="1"/>
    </xf>
    <xf numFmtId="0" fontId="7" fillId="0" borderId="100" xfId="0" applyFont="1" applyFill="1" applyBorder="1" applyAlignment="1">
      <alignment horizontal="center" vertical="center" wrapText="1"/>
    </xf>
    <xf numFmtId="2" fontId="6" fillId="0" borderId="98" xfId="0" applyNumberFormat="1" applyFont="1" applyFill="1" applyBorder="1" applyAlignment="1">
      <alignment vertical="center" shrinkToFit="1"/>
    </xf>
    <xf numFmtId="43" fontId="6" fillId="0" borderId="101" xfId="1" applyFont="1" applyBorder="1" applyAlignment="1">
      <alignment horizontal="center" vertical="center"/>
    </xf>
    <xf numFmtId="0" fontId="8" fillId="8" borderId="102" xfId="0" applyFont="1" applyFill="1" applyBorder="1" applyAlignment="1">
      <alignment vertical="top" wrapText="1"/>
    </xf>
    <xf numFmtId="0" fontId="4" fillId="0" borderId="78" xfId="0" applyFont="1" applyFill="1" applyBorder="1" applyAlignment="1">
      <alignment horizontal="left" vertical="center"/>
    </xf>
    <xf numFmtId="0" fontId="4" fillId="0" borderId="76" xfId="0" applyFont="1" applyFill="1" applyBorder="1" applyAlignment="1">
      <alignment vertical="center" wrapText="1"/>
    </xf>
    <xf numFmtId="0" fontId="4" fillId="0" borderId="74" xfId="0" applyFont="1" applyFill="1" applyBorder="1" applyAlignment="1">
      <alignment vertical="center" wrapText="1"/>
    </xf>
    <xf numFmtId="0" fontId="8" fillId="8" borderId="29" xfId="0" applyFont="1" applyFill="1" applyBorder="1" applyAlignment="1">
      <alignment vertical="top" wrapText="1"/>
    </xf>
    <xf numFmtId="0" fontId="8" fillId="8" borderId="30" xfId="0" applyFont="1" applyFill="1" applyBorder="1" applyAlignment="1">
      <alignment vertical="top" wrapText="1"/>
    </xf>
    <xf numFmtId="0" fontId="8" fillId="8" borderId="31" xfId="0" applyFont="1" applyFill="1" applyBorder="1" applyAlignment="1">
      <alignment vertical="top" wrapText="1"/>
    </xf>
    <xf numFmtId="0" fontId="3" fillId="0" borderId="37" xfId="0" applyFont="1" applyBorder="1" applyAlignment="1">
      <alignment horizontal="center"/>
    </xf>
    <xf numFmtId="0" fontId="8" fillId="8" borderId="29" xfId="0" applyFont="1" applyFill="1" applyBorder="1" applyAlignment="1">
      <alignment horizontal="center" vertical="center" wrapText="1"/>
    </xf>
    <xf numFmtId="0" fontId="8" fillId="8" borderId="30" xfId="0" applyFont="1" applyFill="1" applyBorder="1" applyAlignment="1">
      <alignment horizontal="center" vertical="center" wrapText="1"/>
    </xf>
    <xf numFmtId="0" fontId="8" fillId="8" borderId="19" xfId="0" applyFont="1" applyFill="1" applyBorder="1" applyAlignment="1">
      <alignment vertical="top" wrapText="1"/>
    </xf>
    <xf numFmtId="0" fontId="8" fillId="8" borderId="20" xfId="0" applyFont="1" applyFill="1" applyBorder="1" applyAlignment="1">
      <alignment vertical="top" wrapText="1"/>
    </xf>
    <xf numFmtId="0" fontId="8" fillId="8" borderId="21" xfId="0" applyFont="1" applyFill="1" applyBorder="1" applyAlignment="1">
      <alignment vertical="top" wrapText="1"/>
    </xf>
    <xf numFmtId="0" fontId="8" fillId="8" borderId="4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8" borderId="68" xfId="0" applyFont="1" applyFill="1" applyBorder="1" applyAlignment="1">
      <alignment horizontal="center" vertical="center" wrapText="1"/>
    </xf>
    <xf numFmtId="0" fontId="8" fillId="8" borderId="69" xfId="0" applyFont="1" applyFill="1" applyBorder="1" applyAlignment="1">
      <alignment horizontal="center" vertical="center" wrapText="1"/>
    </xf>
  </cellXfs>
  <cellStyles count="19">
    <cellStyle name="Millares" xfId="1" builtinId="3"/>
    <cellStyle name="Millares 2" xfId="7" xr:uid="{00000000-0005-0000-0000-000001000000}"/>
    <cellStyle name="Millares 2 99" xfId="15" xr:uid="{00000000-0005-0000-0000-000002000000}"/>
    <cellStyle name="Millares 2 99 3" xfId="9" xr:uid="{00000000-0005-0000-0000-000003000000}"/>
    <cellStyle name="Millares 3" xfId="4" xr:uid="{00000000-0005-0000-0000-000004000000}"/>
    <cellStyle name="Millares 4" xfId="16" xr:uid="{00000000-0005-0000-0000-000005000000}"/>
    <cellStyle name="Millares 72 3" xfId="13" xr:uid="{00000000-0005-0000-0000-000006000000}"/>
    <cellStyle name="Millares 72 3 2" xfId="18" xr:uid="{00000000-0005-0000-0000-000007000000}"/>
    <cellStyle name="Normal" xfId="0" builtinId="0"/>
    <cellStyle name="Normal 2" xfId="5" xr:uid="{00000000-0005-0000-0000-000009000000}"/>
    <cellStyle name="Normal 2 101" xfId="6" xr:uid="{00000000-0005-0000-0000-00000A000000}"/>
    <cellStyle name="Normal 2 101 3" xfId="8" xr:uid="{00000000-0005-0000-0000-00000B000000}"/>
    <cellStyle name="Normal 2 2" xfId="17" xr:uid="{00000000-0005-0000-0000-00000C000000}"/>
    <cellStyle name="Normal 3" xfId="3" xr:uid="{00000000-0005-0000-0000-00000D000000}"/>
    <cellStyle name="Porcentaje" xfId="2" builtinId="5"/>
    <cellStyle name="Porcentaje 2" xfId="10" xr:uid="{00000000-0005-0000-0000-00000F000000}"/>
    <cellStyle name="Porcentaje 3" xfId="14" xr:uid="{00000000-0005-0000-0000-000010000000}"/>
    <cellStyle name="Porcentaje 6" xfId="11" xr:uid="{00000000-0005-0000-0000-000011000000}"/>
    <cellStyle name="Porcentaje 6 3" xfId="12" xr:uid="{00000000-0005-0000-0000-000012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2"/>
  <sheetViews>
    <sheetView topLeftCell="C40" zoomScale="120" zoomScaleNormal="120" workbookViewId="0">
      <selection activeCell="F68" sqref="F68"/>
    </sheetView>
  </sheetViews>
  <sheetFormatPr baseColWidth="10" defaultColWidth="8.85546875" defaultRowHeight="12.75" x14ac:dyDescent="0.25"/>
  <cols>
    <col min="1" max="1" width="7.7109375" style="2" customWidth="1"/>
    <col min="2" max="2" width="32.7109375" style="1" customWidth="1"/>
    <col min="3" max="3" width="6.7109375" style="2" customWidth="1"/>
    <col min="4" max="15" width="10.7109375" style="1" customWidth="1"/>
    <col min="16" max="16384" width="8.85546875" style="1"/>
  </cols>
  <sheetData>
    <row r="2" spans="1:15" s="87" customFormat="1" ht="13.5" thickBot="1" x14ac:dyDescent="0.3">
      <c r="A2" s="3"/>
      <c r="C2" s="3"/>
      <c r="D2" s="246" t="s">
        <v>74</v>
      </c>
      <c r="E2" s="246"/>
      <c r="F2" s="246"/>
      <c r="G2" s="246" t="s">
        <v>74</v>
      </c>
      <c r="H2" s="246"/>
      <c r="I2" s="246"/>
      <c r="J2" s="246" t="s">
        <v>73</v>
      </c>
      <c r="K2" s="246"/>
      <c r="L2" s="246"/>
      <c r="M2" s="246" t="s">
        <v>73</v>
      </c>
      <c r="N2" s="246"/>
      <c r="O2" s="246"/>
    </row>
    <row r="3" spans="1:15" s="30" customFormat="1" ht="21" customHeight="1" thickBot="1" x14ac:dyDescent="0.3">
      <c r="A3" s="29"/>
      <c r="C3" s="29"/>
      <c r="D3" s="247" t="s">
        <v>55</v>
      </c>
      <c r="E3" s="248"/>
      <c r="F3" s="248"/>
      <c r="G3" s="247" t="s">
        <v>69</v>
      </c>
      <c r="H3" s="248"/>
      <c r="I3" s="248"/>
      <c r="J3" s="247" t="s">
        <v>70</v>
      </c>
      <c r="K3" s="248"/>
      <c r="L3" s="248"/>
      <c r="M3" s="247" t="s">
        <v>71</v>
      </c>
      <c r="N3" s="248"/>
      <c r="O3" s="248"/>
    </row>
    <row r="4" spans="1:15" x14ac:dyDescent="0.25">
      <c r="A4" s="33" t="s">
        <v>56</v>
      </c>
      <c r="B4" s="34" t="s">
        <v>57</v>
      </c>
      <c r="C4" s="35" t="s">
        <v>58</v>
      </c>
      <c r="D4" s="33" t="s">
        <v>59</v>
      </c>
      <c r="E4" s="34" t="s">
        <v>60</v>
      </c>
      <c r="F4" s="36" t="s">
        <v>0</v>
      </c>
      <c r="G4" s="33" t="s">
        <v>59</v>
      </c>
      <c r="H4" s="34" t="s">
        <v>60</v>
      </c>
      <c r="I4" s="36" t="s">
        <v>0</v>
      </c>
      <c r="J4" s="33" t="s">
        <v>59</v>
      </c>
      <c r="K4" s="34" t="s">
        <v>60</v>
      </c>
      <c r="L4" s="36" t="s">
        <v>0</v>
      </c>
      <c r="M4" s="33" t="s">
        <v>59</v>
      </c>
      <c r="N4" s="34" t="s">
        <v>60</v>
      </c>
      <c r="O4" s="36" t="s">
        <v>0</v>
      </c>
    </row>
    <row r="5" spans="1:15" s="7" customFormat="1" x14ac:dyDescent="0.25">
      <c r="A5" s="37">
        <v>1</v>
      </c>
      <c r="B5" s="38" t="s">
        <v>54</v>
      </c>
      <c r="C5" s="39"/>
      <c r="D5" s="40"/>
      <c r="E5" s="41"/>
      <c r="F5" s="42"/>
      <c r="G5" s="40"/>
      <c r="H5" s="41"/>
      <c r="I5" s="42"/>
      <c r="J5" s="40"/>
      <c r="K5" s="41"/>
      <c r="L5" s="42"/>
      <c r="M5" s="40"/>
      <c r="N5" s="41"/>
      <c r="O5" s="42"/>
    </row>
    <row r="6" spans="1:15" s="7" customFormat="1" x14ac:dyDescent="0.25">
      <c r="A6" s="12">
        <v>1.01</v>
      </c>
      <c r="B6" s="13" t="s">
        <v>6</v>
      </c>
      <c r="C6" s="14" t="s">
        <v>61</v>
      </c>
      <c r="D6" s="15">
        <v>1</v>
      </c>
      <c r="E6" s="16">
        <v>269375.15000000002</v>
      </c>
      <c r="F6" s="17">
        <f>+ROUND(D6*E6,2)</f>
        <v>269375.15000000002</v>
      </c>
      <c r="G6" s="15">
        <v>1</v>
      </c>
      <c r="H6" s="16">
        <v>7500</v>
      </c>
      <c r="I6" s="17">
        <f t="shared" ref="I6:I13" si="0">ROUND(G6*H6,2)</f>
        <v>7500</v>
      </c>
      <c r="J6" s="15">
        <v>1</v>
      </c>
      <c r="K6" s="16">
        <v>200000</v>
      </c>
      <c r="L6" s="17">
        <f>ROUND(J6*K6,2)</f>
        <v>200000</v>
      </c>
      <c r="M6" s="15">
        <v>1</v>
      </c>
      <c r="N6" s="16">
        <v>1308106.73</v>
      </c>
      <c r="O6" s="17">
        <f>ROUND(M6*N6,2)</f>
        <v>1308106.73</v>
      </c>
    </row>
    <row r="7" spans="1:15" s="7" customFormat="1" ht="25.5" x14ac:dyDescent="0.25">
      <c r="A7" s="12">
        <v>1.02</v>
      </c>
      <c r="B7" s="13" t="s">
        <v>7</v>
      </c>
      <c r="C7" s="14" t="s">
        <v>61</v>
      </c>
      <c r="D7" s="15">
        <v>1</v>
      </c>
      <c r="E7" s="16">
        <v>123384</v>
      </c>
      <c r="F7" s="17">
        <f t="shared" ref="F7:F53" si="1">+ROUND(D7*E7,2)</f>
        <v>123384</v>
      </c>
      <c r="G7" s="15">
        <v>1</v>
      </c>
      <c r="H7" s="16">
        <v>34269.97</v>
      </c>
      <c r="I7" s="17">
        <f t="shared" si="0"/>
        <v>34269.97</v>
      </c>
      <c r="J7" s="15">
        <v>1</v>
      </c>
      <c r="K7" s="16">
        <v>726276</v>
      </c>
      <c r="L7" s="17">
        <f t="shared" ref="L7:L13" si="2">ROUND(J7*K7,2)</f>
        <v>726276</v>
      </c>
      <c r="M7" s="15">
        <v>1</v>
      </c>
      <c r="N7" s="16">
        <v>691579.3</v>
      </c>
      <c r="O7" s="17">
        <f t="shared" ref="O7:O13" si="3">ROUND(M7*N7,2)</f>
        <v>691579.3</v>
      </c>
    </row>
    <row r="8" spans="1:15" s="7" customFormat="1" x14ac:dyDescent="0.25">
      <c r="A8" s="12">
        <v>1.03</v>
      </c>
      <c r="B8" s="13" t="s">
        <v>8</v>
      </c>
      <c r="C8" s="14" t="s">
        <v>62</v>
      </c>
      <c r="D8" s="15">
        <v>6.98</v>
      </c>
      <c r="E8" s="16">
        <v>9699</v>
      </c>
      <c r="F8" s="17">
        <f t="shared" si="1"/>
        <v>67699.02</v>
      </c>
      <c r="G8" s="15">
        <v>6.98</v>
      </c>
      <c r="H8" s="16">
        <v>11377.35</v>
      </c>
      <c r="I8" s="17">
        <f t="shared" si="0"/>
        <v>79413.899999999994</v>
      </c>
      <c r="J8" s="15">
        <v>6.98</v>
      </c>
      <c r="K8" s="16">
        <v>13888.9</v>
      </c>
      <c r="L8" s="17">
        <f t="shared" si="2"/>
        <v>96944.52</v>
      </c>
      <c r="M8" s="15">
        <v>6.98</v>
      </c>
      <c r="N8" s="16">
        <v>63218.87</v>
      </c>
      <c r="O8" s="17">
        <f t="shared" si="3"/>
        <v>441267.71</v>
      </c>
    </row>
    <row r="9" spans="1:15" s="7" customFormat="1" x14ac:dyDescent="0.25">
      <c r="A9" s="12">
        <v>1.04</v>
      </c>
      <c r="B9" s="13" t="s">
        <v>9</v>
      </c>
      <c r="C9" s="14" t="s">
        <v>63</v>
      </c>
      <c r="D9" s="18">
        <v>287529</v>
      </c>
      <c r="E9" s="19">
        <v>0.76</v>
      </c>
      <c r="F9" s="17">
        <f t="shared" si="1"/>
        <v>218522.04</v>
      </c>
      <c r="G9" s="18">
        <v>287529</v>
      </c>
      <c r="H9" s="19">
        <v>0.63</v>
      </c>
      <c r="I9" s="17">
        <f t="shared" si="0"/>
        <v>181143.27</v>
      </c>
      <c r="J9" s="18">
        <v>287529</v>
      </c>
      <c r="K9" s="19">
        <v>1.01</v>
      </c>
      <c r="L9" s="17">
        <f t="shared" si="2"/>
        <v>290404.28999999998</v>
      </c>
      <c r="M9" s="18">
        <v>287529</v>
      </c>
      <c r="N9" s="19">
        <v>1.85</v>
      </c>
      <c r="O9" s="17">
        <f t="shared" si="3"/>
        <v>531928.65</v>
      </c>
    </row>
    <row r="10" spans="1:15" s="7" customFormat="1" ht="25.5" x14ac:dyDescent="0.25">
      <c r="A10" s="12">
        <v>1.05</v>
      </c>
      <c r="B10" s="13" t="s">
        <v>10</v>
      </c>
      <c r="C10" s="14" t="s">
        <v>64</v>
      </c>
      <c r="D10" s="15">
        <v>126</v>
      </c>
      <c r="E10" s="16">
        <v>179.01</v>
      </c>
      <c r="F10" s="17">
        <f t="shared" si="1"/>
        <v>22555.26</v>
      </c>
      <c r="G10" s="15">
        <v>126</v>
      </c>
      <c r="H10" s="16">
        <v>106.06</v>
      </c>
      <c r="I10" s="17">
        <f t="shared" si="0"/>
        <v>13363.56</v>
      </c>
      <c r="J10" s="15">
        <v>126</v>
      </c>
      <c r="K10" s="16">
        <v>503.28000000000003</v>
      </c>
      <c r="L10" s="17">
        <f t="shared" si="2"/>
        <v>63413.279999999999</v>
      </c>
      <c r="M10" s="15">
        <v>126</v>
      </c>
      <c r="N10" s="16">
        <v>707.26</v>
      </c>
      <c r="O10" s="17">
        <f t="shared" si="3"/>
        <v>89114.76</v>
      </c>
    </row>
    <row r="11" spans="1:15" s="7" customFormat="1" ht="25.5" x14ac:dyDescent="0.25">
      <c r="A11" s="12">
        <v>1.06</v>
      </c>
      <c r="B11" s="13" t="s">
        <v>11</v>
      </c>
      <c r="C11" s="14" t="s">
        <v>64</v>
      </c>
      <c r="D11" s="15">
        <v>42</v>
      </c>
      <c r="E11" s="16">
        <v>421.11</v>
      </c>
      <c r="F11" s="17">
        <f t="shared" si="1"/>
        <v>17686.62</v>
      </c>
      <c r="G11" s="15">
        <v>42</v>
      </c>
      <c r="H11" s="16">
        <v>208.67</v>
      </c>
      <c r="I11" s="17">
        <f t="shared" si="0"/>
        <v>8764.14</v>
      </c>
      <c r="J11" s="15">
        <v>42</v>
      </c>
      <c r="K11" s="16">
        <v>799.72</v>
      </c>
      <c r="L11" s="17">
        <f t="shared" si="2"/>
        <v>33588.239999999998</v>
      </c>
      <c r="M11" s="15">
        <v>42</v>
      </c>
      <c r="N11" s="16">
        <v>1170.75</v>
      </c>
      <c r="O11" s="17">
        <f t="shared" si="3"/>
        <v>49171.5</v>
      </c>
    </row>
    <row r="12" spans="1:15" s="7" customFormat="1" x14ac:dyDescent="0.25">
      <c r="A12" s="12">
        <v>1.07</v>
      </c>
      <c r="B12" s="13" t="s">
        <v>12</v>
      </c>
      <c r="C12" s="14" t="s">
        <v>65</v>
      </c>
      <c r="D12" s="15">
        <v>6</v>
      </c>
      <c r="E12" s="16">
        <v>26887.600000000002</v>
      </c>
      <c r="F12" s="17">
        <f t="shared" si="1"/>
        <v>161325.6</v>
      </c>
      <c r="G12" s="15">
        <v>6</v>
      </c>
      <c r="H12" s="16">
        <v>10789.05</v>
      </c>
      <c r="I12" s="17">
        <f t="shared" si="0"/>
        <v>64734.3</v>
      </c>
      <c r="J12" s="15">
        <v>6</v>
      </c>
      <c r="K12" s="16">
        <v>34804.910000000003</v>
      </c>
      <c r="L12" s="17">
        <f t="shared" si="2"/>
        <v>208829.46</v>
      </c>
      <c r="M12" s="15">
        <v>6</v>
      </c>
      <c r="N12" s="16">
        <v>76598.13</v>
      </c>
      <c r="O12" s="17">
        <f t="shared" si="3"/>
        <v>459588.78</v>
      </c>
    </row>
    <row r="13" spans="1:15" s="7" customFormat="1" x14ac:dyDescent="0.25">
      <c r="A13" s="12">
        <v>1.08</v>
      </c>
      <c r="B13" s="13" t="s">
        <v>13</v>
      </c>
      <c r="C13" s="14" t="s">
        <v>66</v>
      </c>
      <c r="D13" s="15">
        <v>10</v>
      </c>
      <c r="E13" s="16">
        <v>47531.25</v>
      </c>
      <c r="F13" s="17">
        <f t="shared" si="1"/>
        <v>475312.5</v>
      </c>
      <c r="G13" s="15">
        <v>10</v>
      </c>
      <c r="H13" s="16">
        <v>37795.279999999999</v>
      </c>
      <c r="I13" s="17">
        <f t="shared" si="0"/>
        <v>377952.8</v>
      </c>
      <c r="J13" s="15">
        <v>10</v>
      </c>
      <c r="K13" s="16">
        <v>33405.020000000004</v>
      </c>
      <c r="L13" s="17">
        <f t="shared" si="2"/>
        <v>334050.2</v>
      </c>
      <c r="M13" s="15">
        <v>10</v>
      </c>
      <c r="N13" s="16">
        <v>173483.08</v>
      </c>
      <c r="O13" s="17">
        <f t="shared" si="3"/>
        <v>1734830.8</v>
      </c>
    </row>
    <row r="14" spans="1:15" s="7" customFormat="1" x14ac:dyDescent="0.25">
      <c r="A14" s="37">
        <v>2</v>
      </c>
      <c r="B14" s="38" t="s">
        <v>14</v>
      </c>
      <c r="C14" s="39"/>
      <c r="D14" s="40"/>
      <c r="E14" s="41"/>
      <c r="F14" s="42"/>
      <c r="G14" s="40"/>
      <c r="H14" s="41"/>
      <c r="I14" s="42"/>
      <c r="J14" s="40"/>
      <c r="K14" s="41"/>
      <c r="L14" s="42"/>
      <c r="M14" s="40"/>
      <c r="N14" s="41"/>
      <c r="O14" s="42"/>
    </row>
    <row r="15" spans="1:15" s="7" customFormat="1" x14ac:dyDescent="0.25">
      <c r="A15" s="12">
        <v>2.0099999999999998</v>
      </c>
      <c r="B15" s="13" t="s">
        <v>15</v>
      </c>
      <c r="C15" s="14" t="s">
        <v>61</v>
      </c>
      <c r="D15" s="15">
        <v>1</v>
      </c>
      <c r="E15" s="16">
        <v>5300</v>
      </c>
      <c r="F15" s="17">
        <f t="shared" si="1"/>
        <v>5300</v>
      </c>
      <c r="G15" s="15">
        <v>1</v>
      </c>
      <c r="H15" s="16">
        <v>3903.65</v>
      </c>
      <c r="I15" s="17">
        <f>ROUND(G15*H15,2)</f>
        <v>3903.65</v>
      </c>
      <c r="J15" s="15">
        <v>1</v>
      </c>
      <c r="K15" s="16">
        <v>80000</v>
      </c>
      <c r="L15" s="17">
        <f t="shared" ref="L15:L16" si="4">ROUND(J15*K15,2)</f>
        <v>80000</v>
      </c>
      <c r="M15" s="15">
        <v>1</v>
      </c>
      <c r="N15" s="16">
        <v>57122</v>
      </c>
      <c r="O15" s="17">
        <f>ROUND(M15*N15,2)</f>
        <v>57122</v>
      </c>
    </row>
    <row r="16" spans="1:15" s="7" customFormat="1" x14ac:dyDescent="0.25">
      <c r="A16" s="12">
        <v>2.02</v>
      </c>
      <c r="B16" s="13" t="s">
        <v>16</v>
      </c>
      <c r="C16" s="14" t="s">
        <v>65</v>
      </c>
      <c r="D16" s="15">
        <v>6</v>
      </c>
      <c r="E16" s="16">
        <v>27542.260000000002</v>
      </c>
      <c r="F16" s="17">
        <f t="shared" si="1"/>
        <v>165253.56</v>
      </c>
      <c r="G16" s="15">
        <v>6</v>
      </c>
      <c r="H16" s="16">
        <v>18516.400000000001</v>
      </c>
      <c r="I16" s="17">
        <f>ROUND(G16*H16,2)</f>
        <v>111098.4</v>
      </c>
      <c r="J16" s="15">
        <v>6</v>
      </c>
      <c r="K16" s="16">
        <v>41821.599999999999</v>
      </c>
      <c r="L16" s="17">
        <f t="shared" si="4"/>
        <v>250929.6</v>
      </c>
      <c r="M16" s="15">
        <v>6</v>
      </c>
      <c r="N16" s="16">
        <v>204175.02</v>
      </c>
      <c r="O16" s="17">
        <f>ROUND(M16*N16,2)</f>
        <v>1225050.1200000001</v>
      </c>
    </row>
    <row r="17" spans="1:15" s="7" customFormat="1" x14ac:dyDescent="0.25">
      <c r="A17" s="37">
        <v>3</v>
      </c>
      <c r="B17" s="38" t="s">
        <v>17</v>
      </c>
      <c r="C17" s="39"/>
      <c r="D17" s="40"/>
      <c r="E17" s="41"/>
      <c r="F17" s="42"/>
      <c r="G17" s="40"/>
      <c r="H17" s="41"/>
      <c r="I17" s="42"/>
      <c r="J17" s="40"/>
      <c r="K17" s="41"/>
      <c r="L17" s="42"/>
      <c r="M17" s="40"/>
      <c r="N17" s="41"/>
      <c r="O17" s="42"/>
    </row>
    <row r="18" spans="1:15" s="7" customFormat="1" x14ac:dyDescent="0.25">
      <c r="A18" s="12">
        <v>3.01</v>
      </c>
      <c r="B18" s="13" t="s">
        <v>18</v>
      </c>
      <c r="C18" s="14" t="s">
        <v>67</v>
      </c>
      <c r="D18" s="18">
        <v>28000</v>
      </c>
      <c r="E18" s="19">
        <v>7.68</v>
      </c>
      <c r="F18" s="17">
        <f t="shared" si="1"/>
        <v>215040</v>
      </c>
      <c r="G18" s="18">
        <v>28000</v>
      </c>
      <c r="H18" s="19">
        <v>2.0299999999999998</v>
      </c>
      <c r="I18" s="17">
        <f t="shared" ref="I18:I26" si="5">ROUND(G18*H18,2)</f>
        <v>56840</v>
      </c>
      <c r="J18" s="18">
        <v>28000</v>
      </c>
      <c r="K18" s="19">
        <v>9.7799999999999994</v>
      </c>
      <c r="L18" s="17">
        <f t="shared" ref="L18:L26" si="6">ROUND(J18*K18,2)</f>
        <v>273840</v>
      </c>
      <c r="M18" s="18">
        <v>28000</v>
      </c>
      <c r="N18" s="19">
        <v>8.3800000000000008</v>
      </c>
      <c r="O18" s="17">
        <f t="shared" ref="O18:O26" si="7">ROUND(M18*N18,2)</f>
        <v>234640</v>
      </c>
    </row>
    <row r="19" spans="1:15" s="7" customFormat="1" x14ac:dyDescent="0.25">
      <c r="A19" s="12">
        <v>3.02</v>
      </c>
      <c r="B19" s="13" t="s">
        <v>19</v>
      </c>
      <c r="C19" s="14" t="s">
        <v>66</v>
      </c>
      <c r="D19" s="15">
        <v>23.35</v>
      </c>
      <c r="E19" s="16">
        <v>7230</v>
      </c>
      <c r="F19" s="17">
        <f t="shared" si="1"/>
        <v>168820.5</v>
      </c>
      <c r="G19" s="15">
        <v>23.35</v>
      </c>
      <c r="H19" s="16">
        <v>2818.04</v>
      </c>
      <c r="I19" s="17">
        <f t="shared" si="5"/>
        <v>65801.23</v>
      </c>
      <c r="J19" s="15">
        <v>23.35</v>
      </c>
      <c r="K19" s="16">
        <v>9583.11</v>
      </c>
      <c r="L19" s="17">
        <f t="shared" si="6"/>
        <v>223765.62</v>
      </c>
      <c r="M19" s="15">
        <v>23.35</v>
      </c>
      <c r="N19" s="16">
        <v>5829.27</v>
      </c>
      <c r="O19" s="17">
        <f t="shared" si="7"/>
        <v>136113.45000000001</v>
      </c>
    </row>
    <row r="20" spans="1:15" s="7" customFormat="1" x14ac:dyDescent="0.25">
      <c r="A20" s="12">
        <v>3.03</v>
      </c>
      <c r="B20" s="13" t="s">
        <v>20</v>
      </c>
      <c r="C20" s="14" t="s">
        <v>67</v>
      </c>
      <c r="D20" s="18">
        <v>132331.46</v>
      </c>
      <c r="E20" s="19">
        <v>1.56</v>
      </c>
      <c r="F20" s="17">
        <f t="shared" si="1"/>
        <v>206437.08</v>
      </c>
      <c r="G20" s="18">
        <v>132331.46</v>
      </c>
      <c r="H20" s="19">
        <v>1.1299999999999999</v>
      </c>
      <c r="I20" s="17">
        <f t="shared" si="5"/>
        <v>149534.54999999999</v>
      </c>
      <c r="J20" s="18">
        <v>132331.46</v>
      </c>
      <c r="K20" s="19">
        <v>5.94</v>
      </c>
      <c r="L20" s="17">
        <f t="shared" si="6"/>
        <v>786048.87</v>
      </c>
      <c r="M20" s="18">
        <v>132331.46</v>
      </c>
      <c r="N20" s="19">
        <v>6.37</v>
      </c>
      <c r="O20" s="17">
        <f t="shared" si="7"/>
        <v>842951.4</v>
      </c>
    </row>
    <row r="21" spans="1:15" s="7" customFormat="1" x14ac:dyDescent="0.25">
      <c r="A21" s="12">
        <v>3.04</v>
      </c>
      <c r="B21" s="13" t="s">
        <v>21</v>
      </c>
      <c r="C21" s="14" t="s">
        <v>67</v>
      </c>
      <c r="D21" s="18">
        <v>319733.71000000002</v>
      </c>
      <c r="E21" s="19">
        <v>2.7800000000000002</v>
      </c>
      <c r="F21" s="17">
        <f t="shared" si="1"/>
        <v>888859.71</v>
      </c>
      <c r="G21" s="18">
        <v>319733.71000000002</v>
      </c>
      <c r="H21" s="19">
        <v>1.1299999999999999</v>
      </c>
      <c r="I21" s="17">
        <f t="shared" si="5"/>
        <v>361299.09</v>
      </c>
      <c r="J21" s="18">
        <v>319733.71000000002</v>
      </c>
      <c r="K21" s="19">
        <v>13.61</v>
      </c>
      <c r="L21" s="17">
        <f t="shared" si="6"/>
        <v>4351575.79</v>
      </c>
      <c r="M21" s="18">
        <v>319733.71000000002</v>
      </c>
      <c r="N21" s="19">
        <v>5.71</v>
      </c>
      <c r="O21" s="17">
        <f t="shared" si="7"/>
        <v>1825679.48</v>
      </c>
    </row>
    <row r="22" spans="1:15" s="7" customFormat="1" ht="25.5" x14ac:dyDescent="0.25">
      <c r="A22" s="12">
        <v>3.05</v>
      </c>
      <c r="B22" s="13" t="s">
        <v>22</v>
      </c>
      <c r="C22" s="14" t="s">
        <v>63</v>
      </c>
      <c r="D22" s="18">
        <v>217179.46</v>
      </c>
      <c r="E22" s="19">
        <v>0.72</v>
      </c>
      <c r="F22" s="17">
        <f t="shared" si="1"/>
        <v>156369.21</v>
      </c>
      <c r="G22" s="18">
        <v>217179.46</v>
      </c>
      <c r="H22" s="19">
        <v>0.64</v>
      </c>
      <c r="I22" s="17">
        <f t="shared" si="5"/>
        <v>138994.85</v>
      </c>
      <c r="J22" s="18">
        <v>217179.46</v>
      </c>
      <c r="K22" s="19">
        <v>5.84</v>
      </c>
      <c r="L22" s="17">
        <f t="shared" si="6"/>
        <v>1268328.05</v>
      </c>
      <c r="M22" s="18">
        <v>217179.46</v>
      </c>
      <c r="N22" s="19">
        <v>1.74</v>
      </c>
      <c r="O22" s="17">
        <f t="shared" si="7"/>
        <v>377892.26</v>
      </c>
    </row>
    <row r="23" spans="1:15" s="7" customFormat="1" x14ac:dyDescent="0.25">
      <c r="A23" s="12">
        <v>3.06</v>
      </c>
      <c r="B23" s="13" t="s">
        <v>23</v>
      </c>
      <c r="C23" s="14" t="s">
        <v>63</v>
      </c>
      <c r="D23" s="15">
        <v>0</v>
      </c>
      <c r="E23" s="16">
        <v>1.0900000000000001</v>
      </c>
      <c r="F23" s="17">
        <f t="shared" si="1"/>
        <v>0</v>
      </c>
      <c r="G23" s="15">
        <v>0</v>
      </c>
      <c r="H23" s="16">
        <v>0.64</v>
      </c>
      <c r="I23" s="17">
        <f t="shared" si="5"/>
        <v>0</v>
      </c>
      <c r="J23" s="15"/>
      <c r="K23" s="16"/>
      <c r="L23" s="17">
        <f t="shared" si="6"/>
        <v>0</v>
      </c>
      <c r="M23" s="15">
        <v>0</v>
      </c>
      <c r="N23" s="16">
        <v>15.98</v>
      </c>
      <c r="O23" s="17">
        <f t="shared" si="7"/>
        <v>0</v>
      </c>
    </row>
    <row r="24" spans="1:15" s="7" customFormat="1" x14ac:dyDescent="0.25">
      <c r="A24" s="12">
        <v>3.07</v>
      </c>
      <c r="B24" s="13" t="s">
        <v>24</v>
      </c>
      <c r="C24" s="14" t="s">
        <v>67</v>
      </c>
      <c r="D24" s="18">
        <v>74272.759999999995</v>
      </c>
      <c r="E24" s="19">
        <v>2.7800000000000002</v>
      </c>
      <c r="F24" s="17">
        <f t="shared" si="1"/>
        <v>206478.27</v>
      </c>
      <c r="G24" s="18">
        <v>74272.759999999995</v>
      </c>
      <c r="H24" s="19">
        <v>2</v>
      </c>
      <c r="I24" s="17">
        <f t="shared" si="5"/>
        <v>148545.51999999999</v>
      </c>
      <c r="J24" s="18">
        <v>74272.759999999995</v>
      </c>
      <c r="K24" s="19">
        <v>11.39</v>
      </c>
      <c r="L24" s="17">
        <f t="shared" si="6"/>
        <v>845966.74</v>
      </c>
      <c r="M24" s="18">
        <v>74272.759999999995</v>
      </c>
      <c r="N24" s="19">
        <v>8.5399999999999991</v>
      </c>
      <c r="O24" s="17">
        <f t="shared" si="7"/>
        <v>634289.37</v>
      </c>
    </row>
    <row r="25" spans="1:15" s="7" customFormat="1" x14ac:dyDescent="0.25">
      <c r="A25" s="12">
        <v>3.08</v>
      </c>
      <c r="B25" s="13" t="s">
        <v>25</v>
      </c>
      <c r="C25" s="14" t="s">
        <v>67</v>
      </c>
      <c r="D25" s="18">
        <v>364379.84</v>
      </c>
      <c r="E25" s="19">
        <v>0.69000000000000006</v>
      </c>
      <c r="F25" s="17">
        <f t="shared" si="1"/>
        <v>251422.09</v>
      </c>
      <c r="G25" s="18">
        <v>364379.84</v>
      </c>
      <c r="H25" s="19">
        <v>0.88</v>
      </c>
      <c r="I25" s="17">
        <f t="shared" si="5"/>
        <v>320654.26</v>
      </c>
      <c r="J25" s="18">
        <v>364379.84</v>
      </c>
      <c r="K25" s="19">
        <v>4</v>
      </c>
      <c r="L25" s="17">
        <f t="shared" si="6"/>
        <v>1457519.36</v>
      </c>
      <c r="M25" s="18">
        <v>364379.84</v>
      </c>
      <c r="N25" s="19">
        <v>3.28</v>
      </c>
      <c r="O25" s="17">
        <f t="shared" si="7"/>
        <v>1195165.8799999999</v>
      </c>
    </row>
    <row r="26" spans="1:15" s="7" customFormat="1" x14ac:dyDescent="0.25">
      <c r="A26" s="12">
        <v>3.09</v>
      </c>
      <c r="B26" s="13" t="s">
        <v>26</v>
      </c>
      <c r="C26" s="14" t="s">
        <v>67</v>
      </c>
      <c r="D26" s="18">
        <v>70035.929999999993</v>
      </c>
      <c r="E26" s="19">
        <v>0.62</v>
      </c>
      <c r="F26" s="17">
        <f t="shared" si="1"/>
        <v>43422.28</v>
      </c>
      <c r="G26" s="18">
        <v>70035.929999999993</v>
      </c>
      <c r="H26" s="19">
        <v>0.88</v>
      </c>
      <c r="I26" s="17">
        <f t="shared" si="5"/>
        <v>61631.62</v>
      </c>
      <c r="J26" s="18">
        <v>70035.930000000008</v>
      </c>
      <c r="K26" s="19">
        <v>4.29</v>
      </c>
      <c r="L26" s="17">
        <f t="shared" si="6"/>
        <v>300454.14</v>
      </c>
      <c r="M26" s="18">
        <v>70035.929999999993</v>
      </c>
      <c r="N26" s="19">
        <v>3.28</v>
      </c>
      <c r="O26" s="17">
        <f t="shared" si="7"/>
        <v>229717.85</v>
      </c>
    </row>
    <row r="27" spans="1:15" s="7" customFormat="1" x14ac:dyDescent="0.25">
      <c r="A27" s="37">
        <v>4</v>
      </c>
      <c r="B27" s="38" t="s">
        <v>27</v>
      </c>
      <c r="C27" s="39"/>
      <c r="D27" s="40"/>
      <c r="E27" s="41"/>
      <c r="F27" s="42"/>
      <c r="G27" s="40"/>
      <c r="H27" s="41"/>
      <c r="I27" s="42"/>
      <c r="J27" s="40"/>
      <c r="K27" s="41"/>
      <c r="L27" s="42"/>
      <c r="M27" s="40"/>
      <c r="N27" s="41"/>
      <c r="O27" s="42"/>
    </row>
    <row r="28" spans="1:15" s="7" customFormat="1" ht="25.5" x14ac:dyDescent="0.25">
      <c r="A28" s="12">
        <v>4.01</v>
      </c>
      <c r="B28" s="13" t="s">
        <v>28</v>
      </c>
      <c r="C28" s="14" t="s">
        <v>67</v>
      </c>
      <c r="D28" s="18">
        <v>195586.6</v>
      </c>
      <c r="E28" s="19">
        <v>12.36</v>
      </c>
      <c r="F28" s="17">
        <f t="shared" si="1"/>
        <v>2417450.38</v>
      </c>
      <c r="G28" s="18">
        <v>195586.6</v>
      </c>
      <c r="H28" s="19">
        <v>10.65</v>
      </c>
      <c r="I28" s="17">
        <f>ROUND(G28*H28,2)</f>
        <v>2082997.29</v>
      </c>
      <c r="J28" s="18">
        <v>195586.6</v>
      </c>
      <c r="K28" s="19">
        <v>40.880000000000003</v>
      </c>
      <c r="L28" s="17">
        <f t="shared" ref="L28:L31" si="8">ROUND(J28*K28,2)</f>
        <v>7995580.21</v>
      </c>
      <c r="M28" s="18">
        <v>195586.6</v>
      </c>
      <c r="N28" s="19">
        <v>41.5</v>
      </c>
      <c r="O28" s="17">
        <f t="shared" ref="O28:O31" si="9">ROUND(M28*N28,2)</f>
        <v>8116843.9000000004</v>
      </c>
    </row>
    <row r="29" spans="1:15" s="7" customFormat="1" x14ac:dyDescent="0.25">
      <c r="A29" s="12">
        <v>4.0199999999999996</v>
      </c>
      <c r="B29" s="13" t="s">
        <v>29</v>
      </c>
      <c r="C29" s="14" t="s">
        <v>67</v>
      </c>
      <c r="D29" s="18">
        <v>89323.44</v>
      </c>
      <c r="E29" s="19">
        <v>3.41</v>
      </c>
      <c r="F29" s="17">
        <f t="shared" si="1"/>
        <v>304592.93</v>
      </c>
      <c r="G29" s="18">
        <v>89323.44</v>
      </c>
      <c r="H29" s="19">
        <v>9.41</v>
      </c>
      <c r="I29" s="17">
        <f>ROUND(G29*H29,2)</f>
        <v>840533.57</v>
      </c>
      <c r="J29" s="18">
        <v>89323.44</v>
      </c>
      <c r="K29" s="19">
        <v>5.5200000000000005</v>
      </c>
      <c r="L29" s="17">
        <f t="shared" si="8"/>
        <v>493065.39</v>
      </c>
      <c r="M29" s="18">
        <v>89323.44</v>
      </c>
      <c r="N29" s="19">
        <v>3.83</v>
      </c>
      <c r="O29" s="17">
        <f t="shared" si="9"/>
        <v>342108.78</v>
      </c>
    </row>
    <row r="30" spans="1:15" s="7" customFormat="1" x14ac:dyDescent="0.25">
      <c r="A30" s="12">
        <v>4.03</v>
      </c>
      <c r="B30" s="13" t="s">
        <v>30</v>
      </c>
      <c r="C30" s="14" t="s">
        <v>67</v>
      </c>
      <c r="D30" s="18">
        <v>8239.01</v>
      </c>
      <c r="E30" s="19">
        <v>12.17</v>
      </c>
      <c r="F30" s="17">
        <f t="shared" si="1"/>
        <v>100268.75</v>
      </c>
      <c r="G30" s="18">
        <v>8239.01</v>
      </c>
      <c r="H30" s="19">
        <v>10.86</v>
      </c>
      <c r="I30" s="17">
        <f>ROUND(G30*H30,2)</f>
        <v>89475.65</v>
      </c>
      <c r="J30" s="18">
        <v>8239.01</v>
      </c>
      <c r="K30" s="19">
        <v>37.61</v>
      </c>
      <c r="L30" s="17">
        <f t="shared" si="8"/>
        <v>309869.17</v>
      </c>
      <c r="M30" s="18">
        <v>8239.01</v>
      </c>
      <c r="N30" s="19">
        <v>78.58</v>
      </c>
      <c r="O30" s="17">
        <f t="shared" si="9"/>
        <v>647421.41</v>
      </c>
    </row>
    <row r="31" spans="1:15" s="7" customFormat="1" x14ac:dyDescent="0.25">
      <c r="A31" s="12">
        <v>4.04</v>
      </c>
      <c r="B31" s="13" t="s">
        <v>31</v>
      </c>
      <c r="C31" s="14" t="s">
        <v>63</v>
      </c>
      <c r="D31" s="18">
        <v>217179.46</v>
      </c>
      <c r="E31" s="19">
        <v>0.78</v>
      </c>
      <c r="F31" s="17">
        <f t="shared" si="1"/>
        <v>169399.98</v>
      </c>
      <c r="G31" s="18">
        <v>217179.46</v>
      </c>
      <c r="H31" s="19">
        <v>0.89</v>
      </c>
      <c r="I31" s="17">
        <f>ROUND(G31*H31,2)</f>
        <v>193289.72</v>
      </c>
      <c r="J31" s="18">
        <v>217179.46</v>
      </c>
      <c r="K31" s="19">
        <v>4.18</v>
      </c>
      <c r="L31" s="17">
        <f t="shared" si="8"/>
        <v>907810.14</v>
      </c>
      <c r="M31" s="18">
        <v>217179.46</v>
      </c>
      <c r="N31" s="19">
        <v>1.64</v>
      </c>
      <c r="O31" s="17">
        <f t="shared" si="9"/>
        <v>356174.31</v>
      </c>
    </row>
    <row r="32" spans="1:15" s="7" customFormat="1" x14ac:dyDescent="0.25">
      <c r="A32" s="37">
        <v>5</v>
      </c>
      <c r="B32" s="38" t="s">
        <v>32</v>
      </c>
      <c r="C32" s="39"/>
      <c r="D32" s="40"/>
      <c r="E32" s="41"/>
      <c r="F32" s="42"/>
      <c r="G32" s="40"/>
      <c r="H32" s="41"/>
      <c r="I32" s="42"/>
      <c r="J32" s="40"/>
      <c r="K32" s="41"/>
      <c r="L32" s="42"/>
      <c r="M32" s="40"/>
      <c r="N32" s="41"/>
      <c r="O32" s="42"/>
    </row>
    <row r="33" spans="1:15" s="7" customFormat="1" x14ac:dyDescent="0.25">
      <c r="A33" s="12">
        <v>5.01</v>
      </c>
      <c r="B33" s="13" t="s">
        <v>33</v>
      </c>
      <c r="C33" s="14" t="s">
        <v>63</v>
      </c>
      <c r="D33" s="18">
        <v>142528.45000000001</v>
      </c>
      <c r="E33" s="19">
        <v>1.61</v>
      </c>
      <c r="F33" s="17">
        <f t="shared" si="1"/>
        <v>229470.8</v>
      </c>
      <c r="G33" s="18">
        <v>142528.45000000001</v>
      </c>
      <c r="H33" s="19">
        <v>1.89</v>
      </c>
      <c r="I33" s="17">
        <f>ROUND(G33*H33,2)</f>
        <v>269378.77</v>
      </c>
      <c r="J33" s="18">
        <v>142528.45000000001</v>
      </c>
      <c r="K33" s="19">
        <v>12.34</v>
      </c>
      <c r="L33" s="17">
        <f t="shared" ref="L33:L35" si="10">ROUND(J33*K33,2)</f>
        <v>1758801.07</v>
      </c>
      <c r="M33" s="18">
        <v>142528.45000000001</v>
      </c>
      <c r="N33" s="19">
        <v>9.1</v>
      </c>
      <c r="O33" s="17">
        <f t="shared" ref="O33:O35" si="11">ROUND(M33*N33,2)</f>
        <v>1297008.8999999999</v>
      </c>
    </row>
    <row r="34" spans="1:15" s="7" customFormat="1" ht="25.5" x14ac:dyDescent="0.25">
      <c r="A34" s="12">
        <v>5.0199999999999996</v>
      </c>
      <c r="B34" s="13" t="s">
        <v>34</v>
      </c>
      <c r="C34" s="14" t="s">
        <v>67</v>
      </c>
      <c r="D34" s="18">
        <v>19658.07</v>
      </c>
      <c r="E34" s="19">
        <v>14.67</v>
      </c>
      <c r="F34" s="17">
        <f t="shared" si="1"/>
        <v>288383.89</v>
      </c>
      <c r="G34" s="18">
        <v>19658.07</v>
      </c>
      <c r="H34" s="19">
        <v>11.6</v>
      </c>
      <c r="I34" s="17">
        <f>ROUND(G34*H34,2)</f>
        <v>228033.61</v>
      </c>
      <c r="J34" s="18">
        <v>19658.07</v>
      </c>
      <c r="K34" s="19">
        <v>44.27</v>
      </c>
      <c r="L34" s="17">
        <f t="shared" si="10"/>
        <v>870262.76</v>
      </c>
      <c r="M34" s="18">
        <v>19658.07</v>
      </c>
      <c r="N34" s="19">
        <v>84.74</v>
      </c>
      <c r="O34" s="17">
        <f t="shared" si="11"/>
        <v>1665824.85</v>
      </c>
    </row>
    <row r="35" spans="1:15" s="7" customFormat="1" x14ac:dyDescent="0.25">
      <c r="A35" s="12">
        <v>5.03</v>
      </c>
      <c r="B35" s="13" t="s">
        <v>35</v>
      </c>
      <c r="C35" s="14" t="s">
        <v>67</v>
      </c>
      <c r="D35" s="18">
        <v>2396.08</v>
      </c>
      <c r="E35" s="19">
        <v>7.26</v>
      </c>
      <c r="F35" s="17">
        <f t="shared" si="1"/>
        <v>17395.54</v>
      </c>
      <c r="G35" s="18">
        <v>2396.08</v>
      </c>
      <c r="H35" s="19">
        <v>2</v>
      </c>
      <c r="I35" s="17">
        <f>ROUND(G35*H35,2)</f>
        <v>4792.16</v>
      </c>
      <c r="J35" s="18">
        <v>2396.08</v>
      </c>
      <c r="K35" s="19">
        <v>17.84</v>
      </c>
      <c r="L35" s="17">
        <f t="shared" si="10"/>
        <v>42746.07</v>
      </c>
      <c r="M35" s="18">
        <v>2396.08</v>
      </c>
      <c r="N35" s="19">
        <v>115.15</v>
      </c>
      <c r="O35" s="17">
        <f t="shared" si="11"/>
        <v>275908.61</v>
      </c>
    </row>
    <row r="36" spans="1:15" s="7" customFormat="1" x14ac:dyDescent="0.25">
      <c r="A36" s="37">
        <v>6</v>
      </c>
      <c r="B36" s="38" t="s">
        <v>36</v>
      </c>
      <c r="C36" s="39"/>
      <c r="D36" s="40"/>
      <c r="E36" s="41"/>
      <c r="F36" s="42"/>
      <c r="G36" s="40"/>
      <c r="H36" s="41"/>
      <c r="I36" s="42"/>
      <c r="J36" s="40"/>
      <c r="K36" s="41"/>
      <c r="L36" s="42"/>
      <c r="M36" s="40"/>
      <c r="N36" s="41"/>
      <c r="O36" s="42"/>
    </row>
    <row r="37" spans="1:15" s="7" customFormat="1" x14ac:dyDescent="0.25">
      <c r="A37" s="12">
        <v>6.01</v>
      </c>
      <c r="B37" s="13" t="s">
        <v>37</v>
      </c>
      <c r="C37" s="14" t="s">
        <v>67</v>
      </c>
      <c r="D37" s="18">
        <v>72249.31</v>
      </c>
      <c r="E37" s="19">
        <v>4.95</v>
      </c>
      <c r="F37" s="17">
        <f t="shared" si="1"/>
        <v>357634.08</v>
      </c>
      <c r="G37" s="18">
        <v>72249.31</v>
      </c>
      <c r="H37" s="19">
        <v>11.76</v>
      </c>
      <c r="I37" s="17">
        <f>ROUND(G37*H37,2)</f>
        <v>849651.89</v>
      </c>
      <c r="J37" s="18">
        <v>72249.31</v>
      </c>
      <c r="K37" s="19">
        <v>37.230000000000004</v>
      </c>
      <c r="L37" s="17">
        <f t="shared" ref="L37:L38" si="12">ROUND(J37*K37,2)</f>
        <v>2689841.81</v>
      </c>
      <c r="M37" s="18">
        <v>72249.31</v>
      </c>
      <c r="N37" s="19">
        <v>15.46</v>
      </c>
      <c r="O37" s="17">
        <f t="shared" ref="O37:O38" si="13">ROUND(M37*N37,2)</f>
        <v>1116974.33</v>
      </c>
    </row>
    <row r="38" spans="1:15" s="7" customFormat="1" x14ac:dyDescent="0.25">
      <c r="A38" s="12">
        <v>6.02</v>
      </c>
      <c r="B38" s="13" t="s">
        <v>38</v>
      </c>
      <c r="C38" s="14" t="s">
        <v>67</v>
      </c>
      <c r="D38" s="18">
        <v>90824.48</v>
      </c>
      <c r="E38" s="19">
        <v>8.25</v>
      </c>
      <c r="F38" s="17">
        <f t="shared" si="1"/>
        <v>749301.96</v>
      </c>
      <c r="G38" s="18">
        <v>90824.48</v>
      </c>
      <c r="H38" s="19">
        <v>12.25</v>
      </c>
      <c r="I38" s="17">
        <f>ROUND(G38*H38,2)</f>
        <v>1112599.8799999999</v>
      </c>
      <c r="J38" s="18">
        <v>90824.48</v>
      </c>
      <c r="K38" s="19">
        <v>44.64</v>
      </c>
      <c r="L38" s="17">
        <f t="shared" si="12"/>
        <v>4054404.79</v>
      </c>
      <c r="M38" s="18">
        <v>90824.48</v>
      </c>
      <c r="N38" s="19">
        <v>37.56</v>
      </c>
      <c r="O38" s="17">
        <f t="shared" si="13"/>
        <v>3411367.47</v>
      </c>
    </row>
    <row r="39" spans="1:15" s="7" customFormat="1" x14ac:dyDescent="0.25">
      <c r="A39" s="37">
        <v>7</v>
      </c>
      <c r="B39" s="38" t="s">
        <v>39</v>
      </c>
      <c r="C39" s="39"/>
      <c r="D39" s="40"/>
      <c r="E39" s="41"/>
      <c r="F39" s="42"/>
      <c r="G39" s="40"/>
      <c r="H39" s="41"/>
      <c r="I39" s="42"/>
      <c r="J39" s="40"/>
      <c r="K39" s="41"/>
      <c r="L39" s="42"/>
      <c r="M39" s="40"/>
      <c r="N39" s="41"/>
      <c r="O39" s="42"/>
    </row>
    <row r="40" spans="1:15" s="7" customFormat="1" x14ac:dyDescent="0.25">
      <c r="A40" s="12">
        <v>7.01</v>
      </c>
      <c r="B40" s="13" t="s">
        <v>40</v>
      </c>
      <c r="C40" s="14" t="s">
        <v>68</v>
      </c>
      <c r="D40" s="18">
        <v>46321.46</v>
      </c>
      <c r="E40" s="19">
        <v>1.07</v>
      </c>
      <c r="F40" s="17">
        <f t="shared" si="1"/>
        <v>49563.96</v>
      </c>
      <c r="G40" s="18">
        <v>46321.46</v>
      </c>
      <c r="H40" s="19">
        <v>1.84</v>
      </c>
      <c r="I40" s="17">
        <f>ROUND(G40*H40,2)</f>
        <v>85231.49</v>
      </c>
      <c r="J40" s="18">
        <v>46321.46</v>
      </c>
      <c r="K40" s="19">
        <v>10.68</v>
      </c>
      <c r="L40" s="17">
        <f t="shared" ref="L40:L51" si="14">ROUND(J40*K40,2)</f>
        <v>494713.19</v>
      </c>
      <c r="M40" s="18">
        <v>46321.46</v>
      </c>
      <c r="N40" s="19">
        <v>4.93</v>
      </c>
      <c r="O40" s="17">
        <f t="shared" ref="O40:O51" si="15">ROUND(M40*N40,2)</f>
        <v>228364.79999999999</v>
      </c>
    </row>
    <row r="41" spans="1:15" s="7" customFormat="1" x14ac:dyDescent="0.25">
      <c r="A41" s="12">
        <v>7.02</v>
      </c>
      <c r="B41" s="13" t="s">
        <v>41</v>
      </c>
      <c r="C41" s="14" t="s">
        <v>68</v>
      </c>
      <c r="D41" s="18">
        <v>28881.06</v>
      </c>
      <c r="E41" s="19">
        <v>0.34</v>
      </c>
      <c r="F41" s="17">
        <f t="shared" si="1"/>
        <v>9819.56</v>
      </c>
      <c r="G41" s="18">
        <v>28881.06</v>
      </c>
      <c r="H41" s="19">
        <v>0.32</v>
      </c>
      <c r="I41" s="17">
        <f t="shared" ref="I41:I51" si="16">ROUND(G41*H41,2)</f>
        <v>9241.94</v>
      </c>
      <c r="J41" s="18">
        <v>28881.06</v>
      </c>
      <c r="K41" s="19">
        <v>3.74</v>
      </c>
      <c r="L41" s="17">
        <f t="shared" si="14"/>
        <v>108015.16</v>
      </c>
      <c r="M41" s="18">
        <v>28881.06</v>
      </c>
      <c r="N41" s="19">
        <v>1.89</v>
      </c>
      <c r="O41" s="17">
        <f t="shared" si="15"/>
        <v>54585.2</v>
      </c>
    </row>
    <row r="42" spans="1:15" s="7" customFormat="1" ht="25.5" x14ac:dyDescent="0.25">
      <c r="A42" s="12">
        <v>7.03</v>
      </c>
      <c r="B42" s="13" t="s">
        <v>42</v>
      </c>
      <c r="C42" s="14" t="s">
        <v>68</v>
      </c>
      <c r="D42" s="18">
        <v>22400</v>
      </c>
      <c r="E42" s="19">
        <v>1.07</v>
      </c>
      <c r="F42" s="17">
        <f t="shared" si="1"/>
        <v>23968</v>
      </c>
      <c r="G42" s="18">
        <v>22400</v>
      </c>
      <c r="H42" s="19">
        <v>1.84</v>
      </c>
      <c r="I42" s="17">
        <f t="shared" si="16"/>
        <v>41216</v>
      </c>
      <c r="J42" s="18">
        <v>22400</v>
      </c>
      <c r="K42" s="19">
        <v>10.68</v>
      </c>
      <c r="L42" s="17">
        <f t="shared" si="14"/>
        <v>239232</v>
      </c>
      <c r="M42" s="18">
        <v>22400</v>
      </c>
      <c r="N42" s="19">
        <v>5.14</v>
      </c>
      <c r="O42" s="17">
        <f t="shared" si="15"/>
        <v>115136</v>
      </c>
    </row>
    <row r="43" spans="1:15" s="7" customFormat="1" ht="25.5" x14ac:dyDescent="0.25">
      <c r="A43" s="12">
        <v>7.04</v>
      </c>
      <c r="B43" s="13" t="s">
        <v>43</v>
      </c>
      <c r="C43" s="14" t="s">
        <v>68</v>
      </c>
      <c r="D43" s="15">
        <v>0</v>
      </c>
      <c r="E43" s="16">
        <v>0.34</v>
      </c>
      <c r="F43" s="17">
        <f t="shared" si="1"/>
        <v>0</v>
      </c>
      <c r="G43" s="15">
        <v>0</v>
      </c>
      <c r="H43" s="16">
        <v>0.32</v>
      </c>
      <c r="I43" s="17">
        <f t="shared" si="16"/>
        <v>0</v>
      </c>
      <c r="J43" s="15"/>
      <c r="K43" s="16"/>
      <c r="L43" s="17">
        <f t="shared" si="14"/>
        <v>0</v>
      </c>
      <c r="M43" s="15">
        <v>0</v>
      </c>
      <c r="N43" s="16">
        <v>1.97</v>
      </c>
      <c r="O43" s="17">
        <f t="shared" si="15"/>
        <v>0</v>
      </c>
    </row>
    <row r="44" spans="1:15" s="7" customFormat="1" ht="25.5" x14ac:dyDescent="0.25">
      <c r="A44" s="12">
        <v>7.05</v>
      </c>
      <c r="B44" s="13" t="s">
        <v>44</v>
      </c>
      <c r="C44" s="14" t="s">
        <v>68</v>
      </c>
      <c r="D44" s="18">
        <v>364379.84</v>
      </c>
      <c r="E44" s="19">
        <v>1.07</v>
      </c>
      <c r="F44" s="17">
        <f t="shared" si="1"/>
        <v>389886.43</v>
      </c>
      <c r="G44" s="18">
        <v>364379.84</v>
      </c>
      <c r="H44" s="19">
        <v>1.84</v>
      </c>
      <c r="I44" s="17">
        <f t="shared" si="16"/>
        <v>670458.91</v>
      </c>
      <c r="J44" s="18">
        <v>364379.84</v>
      </c>
      <c r="K44" s="19">
        <v>11.86</v>
      </c>
      <c r="L44" s="17">
        <f t="shared" si="14"/>
        <v>4321544.9000000004</v>
      </c>
      <c r="M44" s="18">
        <v>364379.84</v>
      </c>
      <c r="N44" s="19">
        <v>5.14</v>
      </c>
      <c r="O44" s="17">
        <f t="shared" si="15"/>
        <v>1872912.38</v>
      </c>
    </row>
    <row r="45" spans="1:15" s="7" customFormat="1" ht="25.5" x14ac:dyDescent="0.25">
      <c r="A45" s="12">
        <v>7.06</v>
      </c>
      <c r="B45" s="13" t="s">
        <v>45</v>
      </c>
      <c r="C45" s="14" t="s">
        <v>68</v>
      </c>
      <c r="D45" s="15">
        <v>0</v>
      </c>
      <c r="E45" s="16">
        <v>0.34</v>
      </c>
      <c r="F45" s="17">
        <f t="shared" si="1"/>
        <v>0</v>
      </c>
      <c r="G45" s="15">
        <v>0</v>
      </c>
      <c r="H45" s="16">
        <v>0.32</v>
      </c>
      <c r="I45" s="17">
        <f t="shared" si="16"/>
        <v>0</v>
      </c>
      <c r="J45" s="15"/>
      <c r="K45" s="16"/>
      <c r="L45" s="17">
        <f t="shared" si="14"/>
        <v>0</v>
      </c>
      <c r="M45" s="15">
        <v>0</v>
      </c>
      <c r="N45" s="16">
        <v>1.97</v>
      </c>
      <c r="O45" s="17">
        <f t="shared" si="15"/>
        <v>0</v>
      </c>
    </row>
    <row r="46" spans="1:15" s="7" customFormat="1" ht="25.5" x14ac:dyDescent="0.25">
      <c r="A46" s="12">
        <v>7.07</v>
      </c>
      <c r="B46" s="13" t="s">
        <v>46</v>
      </c>
      <c r="C46" s="14" t="s">
        <v>68</v>
      </c>
      <c r="D46" s="18">
        <v>125590.97</v>
      </c>
      <c r="E46" s="19">
        <v>1.07</v>
      </c>
      <c r="F46" s="17">
        <f t="shared" si="1"/>
        <v>134382.34</v>
      </c>
      <c r="G46" s="18">
        <v>125590.97</v>
      </c>
      <c r="H46" s="19">
        <v>1.84</v>
      </c>
      <c r="I46" s="17">
        <f t="shared" si="16"/>
        <v>231087.38</v>
      </c>
      <c r="J46" s="18">
        <v>125590.97</v>
      </c>
      <c r="K46" s="19">
        <v>10.68</v>
      </c>
      <c r="L46" s="17">
        <f t="shared" si="14"/>
        <v>1341311.56</v>
      </c>
      <c r="M46" s="18">
        <v>125590.97</v>
      </c>
      <c r="N46" s="19">
        <v>4.93</v>
      </c>
      <c r="O46" s="17">
        <f t="shared" si="15"/>
        <v>619163.48</v>
      </c>
    </row>
    <row r="47" spans="1:15" s="7" customFormat="1" ht="25.5" x14ac:dyDescent="0.25">
      <c r="A47" s="12">
        <v>7.08</v>
      </c>
      <c r="B47" s="13" t="s">
        <v>47</v>
      </c>
      <c r="C47" s="14" t="s">
        <v>68</v>
      </c>
      <c r="D47" s="18">
        <v>3106277.6</v>
      </c>
      <c r="E47" s="19">
        <v>0.34</v>
      </c>
      <c r="F47" s="17">
        <f t="shared" si="1"/>
        <v>1056134.3799999999</v>
      </c>
      <c r="G47" s="18">
        <v>3106277.6</v>
      </c>
      <c r="H47" s="19">
        <v>0.32</v>
      </c>
      <c r="I47" s="17">
        <f t="shared" si="16"/>
        <v>994008.83</v>
      </c>
      <c r="J47" s="18">
        <v>3106277.6</v>
      </c>
      <c r="K47" s="19">
        <v>3.74</v>
      </c>
      <c r="L47" s="17">
        <f t="shared" si="14"/>
        <v>11617478.220000001</v>
      </c>
      <c r="M47" s="18">
        <v>3106277.6</v>
      </c>
      <c r="N47" s="19">
        <v>1.99</v>
      </c>
      <c r="O47" s="17">
        <f t="shared" si="15"/>
        <v>6181492.4199999999</v>
      </c>
    </row>
    <row r="48" spans="1:15" s="7" customFormat="1" ht="25.5" x14ac:dyDescent="0.25">
      <c r="A48" s="12">
        <v>7.09</v>
      </c>
      <c r="B48" s="13" t="s">
        <v>48</v>
      </c>
      <c r="C48" s="14" t="s">
        <v>68</v>
      </c>
      <c r="D48" s="18">
        <v>19658.07</v>
      </c>
      <c r="E48" s="19">
        <v>1.07</v>
      </c>
      <c r="F48" s="17">
        <f t="shared" si="1"/>
        <v>21034.13</v>
      </c>
      <c r="G48" s="18">
        <v>19658.07</v>
      </c>
      <c r="H48" s="19">
        <v>1.84</v>
      </c>
      <c r="I48" s="17">
        <f t="shared" si="16"/>
        <v>36170.85</v>
      </c>
      <c r="J48" s="18">
        <v>19658.07</v>
      </c>
      <c r="K48" s="19">
        <v>10.68</v>
      </c>
      <c r="L48" s="17">
        <f t="shared" si="14"/>
        <v>209948.19</v>
      </c>
      <c r="M48" s="18">
        <v>19658.07</v>
      </c>
      <c r="N48" s="19">
        <v>4.93</v>
      </c>
      <c r="O48" s="17">
        <f t="shared" si="15"/>
        <v>96914.29</v>
      </c>
    </row>
    <row r="49" spans="1:15" s="7" customFormat="1" x14ac:dyDescent="0.25">
      <c r="A49" s="12">
        <v>7.1</v>
      </c>
      <c r="B49" s="13" t="s">
        <v>49</v>
      </c>
      <c r="C49" s="14" t="s">
        <v>68</v>
      </c>
      <c r="D49" s="15">
        <v>0</v>
      </c>
      <c r="E49" s="16">
        <v>0.34</v>
      </c>
      <c r="F49" s="17">
        <f t="shared" si="1"/>
        <v>0</v>
      </c>
      <c r="G49" s="15">
        <v>0</v>
      </c>
      <c r="H49" s="16">
        <v>0.32</v>
      </c>
      <c r="I49" s="17">
        <f t="shared" si="16"/>
        <v>0</v>
      </c>
      <c r="J49" s="15"/>
      <c r="K49" s="16"/>
      <c r="L49" s="17">
        <f t="shared" si="14"/>
        <v>0</v>
      </c>
      <c r="M49" s="15">
        <v>0</v>
      </c>
      <c r="N49" s="16">
        <v>1.99</v>
      </c>
      <c r="O49" s="17">
        <f t="shared" si="15"/>
        <v>0</v>
      </c>
    </row>
    <row r="50" spans="1:15" s="7" customFormat="1" x14ac:dyDescent="0.25">
      <c r="A50" s="12">
        <v>7.11</v>
      </c>
      <c r="B50" s="13" t="s">
        <v>50</v>
      </c>
      <c r="C50" s="14" t="s">
        <v>68</v>
      </c>
      <c r="D50" s="18">
        <v>163073.79</v>
      </c>
      <c r="E50" s="19">
        <v>2.12</v>
      </c>
      <c r="F50" s="17">
        <f t="shared" si="1"/>
        <v>345716.43</v>
      </c>
      <c r="G50" s="18">
        <v>163073.79</v>
      </c>
      <c r="H50" s="19">
        <v>1.55</v>
      </c>
      <c r="I50" s="17">
        <f t="shared" si="16"/>
        <v>252764.37</v>
      </c>
      <c r="J50" s="18">
        <v>163073.79</v>
      </c>
      <c r="K50" s="19">
        <v>13.47</v>
      </c>
      <c r="L50" s="17">
        <f t="shared" si="14"/>
        <v>2196603.9500000002</v>
      </c>
      <c r="M50" s="18">
        <v>163073.79</v>
      </c>
      <c r="N50" s="19">
        <v>6.07</v>
      </c>
      <c r="O50" s="17">
        <f t="shared" si="15"/>
        <v>989857.91</v>
      </c>
    </row>
    <row r="51" spans="1:15" s="7" customFormat="1" x14ac:dyDescent="0.25">
      <c r="A51" s="12">
        <v>7.12</v>
      </c>
      <c r="B51" s="13" t="s">
        <v>51</v>
      </c>
      <c r="C51" s="14" t="s">
        <v>68</v>
      </c>
      <c r="D51" s="18">
        <v>1846068.94</v>
      </c>
      <c r="E51" s="19">
        <v>0.5</v>
      </c>
      <c r="F51" s="17">
        <f t="shared" si="1"/>
        <v>923034.47</v>
      </c>
      <c r="G51" s="18">
        <v>1846068.94</v>
      </c>
      <c r="H51" s="19">
        <v>0.45</v>
      </c>
      <c r="I51" s="17">
        <f t="shared" si="16"/>
        <v>830731.02</v>
      </c>
      <c r="J51" s="18">
        <v>1846068.94</v>
      </c>
      <c r="K51" s="19">
        <v>5.74</v>
      </c>
      <c r="L51" s="17">
        <f t="shared" si="14"/>
        <v>10596435.720000001</v>
      </c>
      <c r="M51" s="18">
        <v>1846068.94</v>
      </c>
      <c r="N51" s="19">
        <v>2.3199999999999998</v>
      </c>
      <c r="O51" s="17">
        <f t="shared" si="15"/>
        <v>4282879.9400000004</v>
      </c>
    </row>
    <row r="52" spans="1:15" s="7" customFormat="1" x14ac:dyDescent="0.25">
      <c r="A52" s="37">
        <v>8</v>
      </c>
      <c r="B52" s="38" t="s">
        <v>52</v>
      </c>
      <c r="C52" s="39"/>
      <c r="D52" s="40"/>
      <c r="E52" s="41"/>
      <c r="F52" s="42"/>
      <c r="G52" s="40"/>
      <c r="H52" s="41"/>
      <c r="I52" s="42"/>
      <c r="J52" s="40"/>
      <c r="K52" s="41"/>
      <c r="L52" s="42"/>
      <c r="M52" s="40"/>
      <c r="N52" s="41"/>
      <c r="O52" s="42"/>
    </row>
    <row r="53" spans="1:15" s="7" customFormat="1" ht="13.5" thickBot="1" x14ac:dyDescent="0.3">
      <c r="A53" s="20">
        <v>8.01</v>
      </c>
      <c r="B53" s="21" t="s">
        <v>53</v>
      </c>
      <c r="C53" s="22" t="s">
        <v>61</v>
      </c>
      <c r="D53" s="23">
        <v>1</v>
      </c>
      <c r="E53" s="24">
        <v>52102.44</v>
      </c>
      <c r="F53" s="25">
        <f t="shared" si="1"/>
        <v>52102.44</v>
      </c>
      <c r="G53" s="23">
        <v>1</v>
      </c>
      <c r="H53" s="24">
        <v>14782.81</v>
      </c>
      <c r="I53" s="25">
        <f>ROUND(G53*H53,2)</f>
        <v>14782.81</v>
      </c>
      <c r="J53" s="23">
        <v>1</v>
      </c>
      <c r="K53" s="24">
        <v>80000</v>
      </c>
      <c r="L53" s="25">
        <f>ROUND(J53*K53,2)</f>
        <v>80000</v>
      </c>
      <c r="M53" s="23">
        <v>1</v>
      </c>
      <c r="N53" s="24">
        <v>70982.399999999994</v>
      </c>
      <c r="O53" s="25">
        <f>ROUND(M53*N53,2)</f>
        <v>70982.399999999994</v>
      </c>
    </row>
    <row r="54" spans="1:15" x14ac:dyDescent="0.25">
      <c r="A54" s="249" t="s">
        <v>1</v>
      </c>
      <c r="B54" s="250"/>
      <c r="C54" s="250"/>
      <c r="D54" s="250"/>
      <c r="E54" s="251"/>
      <c r="F54" s="44">
        <f>+ROUND(SUM(F5:F53),2)</f>
        <v>11302803.34</v>
      </c>
      <c r="G54" s="45"/>
      <c r="H54" s="46"/>
      <c r="I54" s="44">
        <f>SUM(I6:I53)</f>
        <v>11021891.250000002</v>
      </c>
      <c r="J54" s="45"/>
      <c r="K54" s="46"/>
      <c r="L54" s="44">
        <f>SUM(L5:L53)</f>
        <v>62119598.460000008</v>
      </c>
      <c r="M54" s="45"/>
      <c r="N54" s="46"/>
      <c r="O54" s="44">
        <f>SUM(O6:O53)</f>
        <v>43806131.419999987</v>
      </c>
    </row>
    <row r="55" spans="1:15" ht="10.15" customHeight="1" x14ac:dyDescent="0.25">
      <c r="A55" s="50" t="s">
        <v>2</v>
      </c>
      <c r="B55" s="43"/>
      <c r="C55" s="43"/>
      <c r="D55" s="43"/>
      <c r="E55" s="26">
        <f>+F55/F54</f>
        <v>0.1430614035614991</v>
      </c>
      <c r="F55" s="27">
        <v>1616994.91</v>
      </c>
      <c r="G55" s="4"/>
      <c r="H55" s="26">
        <v>9.0527034550445223E-2</v>
      </c>
      <c r="I55" s="27">
        <v>997779.13</v>
      </c>
      <c r="J55" s="4"/>
      <c r="K55" s="26">
        <f>+L55/L54</f>
        <v>0.12500000004024495</v>
      </c>
      <c r="L55" s="27">
        <v>7764949.8100000005</v>
      </c>
      <c r="M55" s="4"/>
      <c r="N55" s="26">
        <f>+O55/O54</f>
        <v>0.30849250759975017</v>
      </c>
      <c r="O55" s="27">
        <v>13513863.33</v>
      </c>
    </row>
    <row r="56" spans="1:15" x14ac:dyDescent="0.25">
      <c r="A56" s="50" t="s">
        <v>3</v>
      </c>
      <c r="B56" s="43"/>
      <c r="C56" s="43"/>
      <c r="D56" s="43"/>
      <c r="E56" s="26">
        <v>0.1</v>
      </c>
      <c r="F56" s="27">
        <f>+ROUND(E56*F54,2)</f>
        <v>1130280.33</v>
      </c>
      <c r="G56" s="4"/>
      <c r="H56" s="26">
        <v>0.10000000045364263</v>
      </c>
      <c r="I56" s="27">
        <v>1102189.1299999999</v>
      </c>
      <c r="J56" s="4"/>
      <c r="K56" s="26">
        <f>+L56/L54</f>
        <v>0.10000000006439191</v>
      </c>
      <c r="L56" s="27">
        <v>6211959.8500000006</v>
      </c>
      <c r="M56" s="4"/>
      <c r="N56" s="26">
        <f>+O56/O54</f>
        <v>9.9999999954344318E-2</v>
      </c>
      <c r="O56" s="27">
        <v>4380613.1399999997</v>
      </c>
    </row>
    <row r="57" spans="1:15" ht="10.9" customHeight="1" thickBot="1" x14ac:dyDescent="0.3">
      <c r="A57" s="51" t="s">
        <v>4</v>
      </c>
      <c r="B57" s="52"/>
      <c r="C57" s="52"/>
      <c r="D57" s="52"/>
      <c r="E57" s="53"/>
      <c r="F57" s="28">
        <v>210321.46</v>
      </c>
      <c r="G57" s="5"/>
      <c r="H57" s="6"/>
      <c r="I57" s="28">
        <v>140408.56</v>
      </c>
      <c r="J57" s="5"/>
      <c r="K57" s="6"/>
      <c r="L57" s="28">
        <v>932152</v>
      </c>
      <c r="M57" s="5"/>
      <c r="N57" s="6"/>
      <c r="O57" s="28">
        <v>383073.3</v>
      </c>
    </row>
    <row r="58" spans="1:15" ht="13.5" thickBot="1" x14ac:dyDescent="0.3">
      <c r="A58" s="243" t="s">
        <v>5</v>
      </c>
      <c r="B58" s="244"/>
      <c r="C58" s="244"/>
      <c r="D58" s="244"/>
      <c r="E58" s="245"/>
      <c r="F58" s="47">
        <f>+SUM(F54:F57)</f>
        <v>14260400.040000001</v>
      </c>
      <c r="G58" s="48"/>
      <c r="H58" s="49"/>
      <c r="I58" s="47">
        <f>SUM(I54:I57)</f>
        <v>13262268.070000002</v>
      </c>
      <c r="J58" s="48"/>
      <c r="K58" s="49"/>
      <c r="L58" s="47">
        <f>SUM(L54:L57)</f>
        <v>77028660.120000005</v>
      </c>
      <c r="M58" s="48"/>
      <c r="N58" s="49"/>
      <c r="O58" s="47">
        <f>SUM(O54:O57)</f>
        <v>62083681.189999983</v>
      </c>
    </row>
    <row r="62" spans="1:15" x14ac:dyDescent="0.25">
      <c r="F62" s="8">
        <f>+F58*4.113</f>
        <v>58653025.364520013</v>
      </c>
      <c r="G62" s="8"/>
      <c r="H62" s="8"/>
      <c r="I62" s="8">
        <f>+I58*4.113</f>
        <v>54547708.571910016</v>
      </c>
    </row>
  </sheetData>
  <mergeCells count="10">
    <mergeCell ref="J3:L3"/>
    <mergeCell ref="M3:O3"/>
    <mergeCell ref="G2:I2"/>
    <mergeCell ref="J2:L2"/>
    <mergeCell ref="M2:O2"/>
    <mergeCell ref="A58:E58"/>
    <mergeCell ref="D2:F2"/>
    <mergeCell ref="D3:F3"/>
    <mergeCell ref="A54:E54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P76"/>
  <sheetViews>
    <sheetView workbookViewId="0">
      <selection activeCell="N6" sqref="N6"/>
    </sheetView>
  </sheetViews>
  <sheetFormatPr baseColWidth="10" defaultColWidth="8.85546875" defaultRowHeight="12.75" x14ac:dyDescent="0.25"/>
  <cols>
    <col min="1" max="1" width="7.7109375" style="2" customWidth="1"/>
    <col min="2" max="2" width="32.7109375" style="1" customWidth="1"/>
    <col min="3" max="3" width="6.7109375" style="1" customWidth="1"/>
    <col min="4" max="6" width="10.7109375" style="1" customWidth="1"/>
    <col min="7" max="8" width="9" style="1" bestFit="1" customWidth="1"/>
    <col min="9" max="9" width="9.140625" style="1" bestFit="1" customWidth="1"/>
    <col min="10" max="16384" width="8.85546875" style="1"/>
  </cols>
  <sheetData>
    <row r="2" spans="1:16" s="87" customFormat="1" ht="13.5" thickBot="1" x14ac:dyDescent="0.3">
      <c r="A2" s="3"/>
      <c r="D2" s="246" t="s">
        <v>74</v>
      </c>
      <c r="E2" s="246"/>
      <c r="F2" s="246"/>
      <c r="G2" s="246" t="s">
        <v>73</v>
      </c>
      <c r="H2" s="246"/>
      <c r="I2" s="246"/>
      <c r="J2" s="246" t="s">
        <v>73</v>
      </c>
      <c r="K2" s="246"/>
      <c r="L2" s="246"/>
    </row>
    <row r="3" spans="1:16" ht="21" customHeight="1" thickBot="1" x14ac:dyDescent="0.3">
      <c r="D3" s="247" t="s">
        <v>55</v>
      </c>
      <c r="E3" s="248"/>
      <c r="F3" s="248"/>
      <c r="G3" s="247" t="s">
        <v>70</v>
      </c>
      <c r="H3" s="248"/>
      <c r="I3" s="248"/>
      <c r="J3" s="247" t="s">
        <v>71</v>
      </c>
      <c r="K3" s="248"/>
      <c r="L3" s="248"/>
    </row>
    <row r="4" spans="1:16" ht="25.5" x14ac:dyDescent="0.25">
      <c r="A4" s="9" t="s">
        <v>56</v>
      </c>
      <c r="B4" s="10" t="s">
        <v>57</v>
      </c>
      <c r="C4" s="66" t="s">
        <v>58</v>
      </c>
      <c r="D4" s="9" t="s">
        <v>59</v>
      </c>
      <c r="E4" s="59" t="s">
        <v>60</v>
      </c>
      <c r="F4" s="11" t="s">
        <v>0</v>
      </c>
      <c r="G4" s="9" t="s">
        <v>59</v>
      </c>
      <c r="H4" s="59" t="s">
        <v>60</v>
      </c>
      <c r="I4" s="11" t="s">
        <v>0</v>
      </c>
      <c r="J4" s="9" t="s">
        <v>59</v>
      </c>
      <c r="K4" s="59" t="s">
        <v>60</v>
      </c>
      <c r="L4" s="11" t="s">
        <v>0</v>
      </c>
    </row>
    <row r="5" spans="1:16" x14ac:dyDescent="0.25">
      <c r="A5" s="60">
        <v>1</v>
      </c>
      <c r="B5" s="54" t="s">
        <v>54</v>
      </c>
      <c r="C5" s="67"/>
      <c r="D5" s="70"/>
      <c r="E5" s="55"/>
      <c r="F5" s="61"/>
      <c r="G5" s="70"/>
      <c r="H5" s="55"/>
      <c r="I5" s="61"/>
      <c r="J5" s="70"/>
      <c r="K5" s="55"/>
      <c r="L5" s="61"/>
    </row>
    <row r="6" spans="1:16" x14ac:dyDescent="0.25">
      <c r="A6" s="62">
        <v>1.01</v>
      </c>
      <c r="B6" s="56" t="s">
        <v>6</v>
      </c>
      <c r="C6" s="68" t="s">
        <v>61</v>
      </c>
      <c r="D6" s="71">
        <v>1</v>
      </c>
      <c r="E6" s="57">
        <v>212356.97</v>
      </c>
      <c r="F6" s="63">
        <f>+ROUND(D6*E6,2)</f>
        <v>212356.97</v>
      </c>
      <c r="G6" s="71">
        <v>1</v>
      </c>
      <c r="H6" s="57">
        <v>120000</v>
      </c>
      <c r="I6" s="63">
        <f t="shared" ref="I6:I13" si="0">ROUND(G6*H6,2)</f>
        <v>120000</v>
      </c>
      <c r="J6" s="71">
        <v>1</v>
      </c>
      <c r="K6" s="57">
        <v>1109381.7</v>
      </c>
      <c r="L6" s="63">
        <v>1109381.7</v>
      </c>
    </row>
    <row r="7" spans="1:16" ht="25.5" x14ac:dyDescent="0.25">
      <c r="A7" s="62">
        <v>1.02</v>
      </c>
      <c r="B7" s="56" t="s">
        <v>7</v>
      </c>
      <c r="C7" s="68" t="s">
        <v>61</v>
      </c>
      <c r="D7" s="71">
        <v>1</v>
      </c>
      <c r="E7" s="57">
        <v>69687.05</v>
      </c>
      <c r="F7" s="63">
        <f t="shared" ref="F7:F13" si="1">+ROUND(D7*E7,2)</f>
        <v>69687.05</v>
      </c>
      <c r="G7" s="71">
        <v>1</v>
      </c>
      <c r="H7" s="57">
        <v>250000</v>
      </c>
      <c r="I7" s="63">
        <f t="shared" si="0"/>
        <v>250000</v>
      </c>
      <c r="J7" s="71">
        <v>1</v>
      </c>
      <c r="K7" s="57" t="s">
        <v>75</v>
      </c>
      <c r="L7" s="63" t="s">
        <v>75</v>
      </c>
      <c r="P7" s="32"/>
    </row>
    <row r="8" spans="1:16" x14ac:dyDescent="0.25">
      <c r="A8" s="62">
        <v>1.03</v>
      </c>
      <c r="B8" s="56" t="s">
        <v>8</v>
      </c>
      <c r="C8" s="68" t="s">
        <v>62</v>
      </c>
      <c r="D8" s="71">
        <v>1.56</v>
      </c>
      <c r="E8" s="57">
        <v>9772.5</v>
      </c>
      <c r="F8" s="63">
        <f t="shared" si="1"/>
        <v>15245.1</v>
      </c>
      <c r="G8" s="71">
        <v>1.56</v>
      </c>
      <c r="H8" s="57">
        <v>13888.9</v>
      </c>
      <c r="I8" s="63">
        <f t="shared" si="0"/>
        <v>21666.68</v>
      </c>
      <c r="J8" s="71">
        <v>1.56</v>
      </c>
      <c r="K8" s="57">
        <v>66857.070000000007</v>
      </c>
      <c r="L8" s="63">
        <v>104297.03</v>
      </c>
    </row>
    <row r="9" spans="1:16" ht="25.5" x14ac:dyDescent="0.25">
      <c r="A9" s="62">
        <v>1.04</v>
      </c>
      <c r="B9" s="56" t="s">
        <v>9</v>
      </c>
      <c r="C9" s="68" t="s">
        <v>63</v>
      </c>
      <c r="D9" s="72">
        <v>111900</v>
      </c>
      <c r="E9" s="57">
        <v>0.76</v>
      </c>
      <c r="F9" s="63">
        <f t="shared" si="1"/>
        <v>85044</v>
      </c>
      <c r="G9" s="72">
        <v>111900</v>
      </c>
      <c r="H9" s="57">
        <v>1.01</v>
      </c>
      <c r="I9" s="63">
        <f t="shared" si="0"/>
        <v>113019</v>
      </c>
      <c r="J9" s="72">
        <v>111900</v>
      </c>
      <c r="K9" s="57">
        <v>1.88</v>
      </c>
      <c r="L9" s="63">
        <v>210372</v>
      </c>
      <c r="N9" s="32"/>
      <c r="P9" s="32"/>
    </row>
    <row r="10" spans="1:16" ht="25.5" x14ac:dyDescent="0.25">
      <c r="A10" s="62">
        <v>1.05</v>
      </c>
      <c r="B10" s="56" t="s">
        <v>10</v>
      </c>
      <c r="C10" s="68" t="s">
        <v>64</v>
      </c>
      <c r="D10" s="71">
        <v>90</v>
      </c>
      <c r="E10" s="57">
        <v>180.62</v>
      </c>
      <c r="F10" s="63">
        <f t="shared" si="1"/>
        <v>16255.8</v>
      </c>
      <c r="G10" s="71">
        <v>90</v>
      </c>
      <c r="H10" s="57">
        <v>503.28000000000003</v>
      </c>
      <c r="I10" s="63">
        <f t="shared" si="0"/>
        <v>45295.199999999997</v>
      </c>
      <c r="J10" s="71">
        <v>90</v>
      </c>
      <c r="K10" s="57">
        <v>734.95</v>
      </c>
      <c r="L10" s="63">
        <v>66145.5</v>
      </c>
      <c r="P10" s="32"/>
    </row>
    <row r="11" spans="1:16" ht="25.5" x14ac:dyDescent="0.25">
      <c r="A11" s="62">
        <v>1.06</v>
      </c>
      <c r="B11" s="56" t="s">
        <v>11</v>
      </c>
      <c r="C11" s="68" t="s">
        <v>64</v>
      </c>
      <c r="D11" s="71">
        <v>30</v>
      </c>
      <c r="E11" s="57">
        <v>424.92</v>
      </c>
      <c r="F11" s="63">
        <f t="shared" si="1"/>
        <v>12747.6</v>
      </c>
      <c r="G11" s="71">
        <v>30</v>
      </c>
      <c r="H11" s="57">
        <v>799.72</v>
      </c>
      <c r="I11" s="63">
        <f t="shared" si="0"/>
        <v>23991.599999999999</v>
      </c>
      <c r="J11" s="71">
        <v>30</v>
      </c>
      <c r="K11" s="57">
        <v>1231.02</v>
      </c>
      <c r="L11" s="63">
        <v>36930.6</v>
      </c>
      <c r="O11" s="32"/>
      <c r="P11" s="32"/>
    </row>
    <row r="12" spans="1:16" x14ac:dyDescent="0.25">
      <c r="A12" s="62">
        <v>1.07</v>
      </c>
      <c r="B12" s="56" t="s">
        <v>12</v>
      </c>
      <c r="C12" s="69" t="s">
        <v>65</v>
      </c>
      <c r="D12" s="71">
        <v>6</v>
      </c>
      <c r="E12" s="57">
        <v>27119.88</v>
      </c>
      <c r="F12" s="63">
        <f t="shared" si="1"/>
        <v>162719.28</v>
      </c>
      <c r="G12" s="71">
        <v>6</v>
      </c>
      <c r="H12" s="57">
        <v>34804.910000000003</v>
      </c>
      <c r="I12" s="63">
        <f t="shared" si="0"/>
        <v>208829.46</v>
      </c>
      <c r="J12" s="71">
        <v>6</v>
      </c>
      <c r="K12" s="57">
        <v>80362.2</v>
      </c>
      <c r="L12" s="63">
        <v>482173.2</v>
      </c>
      <c r="O12" s="32"/>
      <c r="P12" s="32"/>
    </row>
    <row r="13" spans="1:16" x14ac:dyDescent="0.25">
      <c r="A13" s="62">
        <v>1.08</v>
      </c>
      <c r="B13" s="56" t="s">
        <v>13</v>
      </c>
      <c r="C13" s="68" t="s">
        <v>66</v>
      </c>
      <c r="D13" s="71">
        <v>6</v>
      </c>
      <c r="E13" s="57">
        <v>47887.5</v>
      </c>
      <c r="F13" s="63">
        <f t="shared" si="1"/>
        <v>287325</v>
      </c>
      <c r="G13" s="71">
        <v>6</v>
      </c>
      <c r="H13" s="57">
        <v>33405.020000000004</v>
      </c>
      <c r="I13" s="63">
        <f t="shared" si="0"/>
        <v>200430.12</v>
      </c>
      <c r="J13" s="71">
        <v>6</v>
      </c>
      <c r="K13" s="57">
        <v>184393.34</v>
      </c>
      <c r="L13" s="63">
        <v>1106360.04</v>
      </c>
      <c r="O13" s="32"/>
      <c r="P13" s="32"/>
    </row>
    <row r="14" spans="1:16" x14ac:dyDescent="0.25">
      <c r="A14" s="60">
        <v>2</v>
      </c>
      <c r="B14" s="54" t="s">
        <v>14</v>
      </c>
      <c r="C14" s="67"/>
      <c r="D14" s="70"/>
      <c r="E14" s="58"/>
      <c r="F14" s="64"/>
      <c r="G14" s="70"/>
      <c r="H14" s="58"/>
      <c r="I14" s="64"/>
      <c r="J14" s="70"/>
      <c r="K14" s="58"/>
      <c r="L14" s="64"/>
    </row>
    <row r="15" spans="1:16" x14ac:dyDescent="0.25">
      <c r="A15" s="62">
        <v>2.0099999999999998</v>
      </c>
      <c r="B15" s="56" t="s">
        <v>15</v>
      </c>
      <c r="C15" s="68" t="s">
        <v>61</v>
      </c>
      <c r="D15" s="71">
        <v>1</v>
      </c>
      <c r="E15" s="57">
        <v>5348.2</v>
      </c>
      <c r="F15" s="63">
        <f t="shared" ref="F15:F53" si="2">+ROUND(D15*E15,2)</f>
        <v>5348.2</v>
      </c>
      <c r="G15" s="71">
        <v>1</v>
      </c>
      <c r="H15" s="57">
        <v>55000</v>
      </c>
      <c r="I15" s="63">
        <f>ROUND(G15*H15,2)</f>
        <v>55000</v>
      </c>
      <c r="J15" s="71">
        <v>1</v>
      </c>
      <c r="K15" s="57">
        <v>53064.35</v>
      </c>
      <c r="L15" s="63">
        <v>53064.35</v>
      </c>
      <c r="O15" s="32"/>
      <c r="P15" s="32"/>
    </row>
    <row r="16" spans="1:16" x14ac:dyDescent="0.25">
      <c r="A16" s="62">
        <v>2.02</v>
      </c>
      <c r="B16" s="56" t="s">
        <v>16</v>
      </c>
      <c r="C16" s="69" t="s">
        <v>65</v>
      </c>
      <c r="D16" s="71">
        <v>6</v>
      </c>
      <c r="E16" s="57">
        <v>18567.03</v>
      </c>
      <c r="F16" s="63">
        <f t="shared" si="2"/>
        <v>111402.18</v>
      </c>
      <c r="G16" s="71">
        <v>6</v>
      </c>
      <c r="H16" s="57">
        <v>41821.599999999999</v>
      </c>
      <c r="I16" s="63">
        <f>ROUND(G16*H16,2)</f>
        <v>250929.6</v>
      </c>
      <c r="J16" s="71">
        <v>6</v>
      </c>
      <c r="K16" s="57">
        <v>152000.68</v>
      </c>
      <c r="L16" s="63">
        <v>912004.08</v>
      </c>
      <c r="O16" s="32"/>
      <c r="P16" s="32"/>
    </row>
    <row r="17" spans="1:16" x14ac:dyDescent="0.25">
      <c r="A17" s="60">
        <v>3</v>
      </c>
      <c r="B17" s="54" t="s">
        <v>17</v>
      </c>
      <c r="C17" s="67"/>
      <c r="D17" s="70"/>
      <c r="E17" s="58"/>
      <c r="F17" s="64"/>
      <c r="G17" s="70"/>
      <c r="H17" s="58"/>
      <c r="I17" s="64"/>
      <c r="J17" s="70"/>
      <c r="K17" s="58"/>
      <c r="L17" s="64"/>
    </row>
    <row r="18" spans="1:16" x14ac:dyDescent="0.25">
      <c r="A18" s="62">
        <v>3.01</v>
      </c>
      <c r="B18" s="56" t="s">
        <v>18</v>
      </c>
      <c r="C18" s="68" t="s">
        <v>67</v>
      </c>
      <c r="D18" s="72">
        <v>20000</v>
      </c>
      <c r="E18" s="57">
        <v>7.74</v>
      </c>
      <c r="F18" s="63">
        <f t="shared" si="2"/>
        <v>154800</v>
      </c>
      <c r="G18" s="72">
        <v>20000</v>
      </c>
      <c r="H18" s="57">
        <v>9.7799999999999994</v>
      </c>
      <c r="I18" s="63">
        <f t="shared" ref="I18:I26" si="3">ROUND(G18*H18,2)</f>
        <v>195600</v>
      </c>
      <c r="J18" s="72">
        <v>20000</v>
      </c>
      <c r="K18" s="57">
        <v>9.31</v>
      </c>
      <c r="L18" s="63">
        <v>186200</v>
      </c>
      <c r="N18" s="32"/>
      <c r="P18" s="32"/>
    </row>
    <row r="19" spans="1:16" x14ac:dyDescent="0.25">
      <c r="A19" s="62">
        <v>3.02</v>
      </c>
      <c r="B19" s="56" t="s">
        <v>19</v>
      </c>
      <c r="C19" s="68" t="s">
        <v>66</v>
      </c>
      <c r="D19" s="71">
        <v>6</v>
      </c>
      <c r="E19" s="57">
        <v>7260</v>
      </c>
      <c r="F19" s="63">
        <f t="shared" si="2"/>
        <v>43560</v>
      </c>
      <c r="G19" s="71">
        <v>6</v>
      </c>
      <c r="H19" s="57">
        <v>9583.11</v>
      </c>
      <c r="I19" s="63">
        <f t="shared" si="3"/>
        <v>57498.66</v>
      </c>
      <c r="J19" s="71">
        <v>6</v>
      </c>
      <c r="K19" s="57">
        <v>6160.6</v>
      </c>
      <c r="L19" s="63">
        <v>36963.599999999999</v>
      </c>
      <c r="O19" s="32"/>
      <c r="P19" s="32"/>
    </row>
    <row r="20" spans="1:16" x14ac:dyDescent="0.25">
      <c r="A20" s="62">
        <v>3.03</v>
      </c>
      <c r="B20" s="56" t="s">
        <v>20</v>
      </c>
      <c r="C20" s="68" t="s">
        <v>67</v>
      </c>
      <c r="D20" s="72">
        <v>49206.99</v>
      </c>
      <c r="E20" s="57">
        <v>1.57</v>
      </c>
      <c r="F20" s="63">
        <f t="shared" si="2"/>
        <v>77254.97</v>
      </c>
      <c r="G20" s="72">
        <v>49206.99</v>
      </c>
      <c r="H20" s="57">
        <v>5.94</v>
      </c>
      <c r="I20" s="63">
        <f t="shared" si="3"/>
        <v>292289.52</v>
      </c>
      <c r="J20" s="72">
        <v>49206.99</v>
      </c>
      <c r="K20" s="57">
        <v>6.77</v>
      </c>
      <c r="L20" s="63">
        <v>333131.32</v>
      </c>
      <c r="N20" s="32"/>
      <c r="P20" s="32"/>
    </row>
    <row r="21" spans="1:16" x14ac:dyDescent="0.25">
      <c r="A21" s="62">
        <v>3.04</v>
      </c>
      <c r="B21" s="56" t="s">
        <v>21</v>
      </c>
      <c r="C21" s="68" t="s">
        <v>67</v>
      </c>
      <c r="D21" s="72">
        <v>161030.81</v>
      </c>
      <c r="E21" s="57">
        <v>2.79</v>
      </c>
      <c r="F21" s="63">
        <f t="shared" si="2"/>
        <v>449275.96</v>
      </c>
      <c r="G21" s="72">
        <v>161030.81</v>
      </c>
      <c r="H21" s="57">
        <v>13.61</v>
      </c>
      <c r="I21" s="63">
        <f t="shared" si="3"/>
        <v>2191629.3199999998</v>
      </c>
      <c r="J21" s="72">
        <v>161030.81</v>
      </c>
      <c r="K21" s="57">
        <v>6.06</v>
      </c>
      <c r="L21" s="63">
        <v>975846.71</v>
      </c>
      <c r="N21" s="32"/>
      <c r="P21" s="32"/>
    </row>
    <row r="22" spans="1:16" ht="25.5" x14ac:dyDescent="0.25">
      <c r="A22" s="62">
        <v>3.05</v>
      </c>
      <c r="B22" s="56" t="s">
        <v>22</v>
      </c>
      <c r="C22" s="68" t="s">
        <v>63</v>
      </c>
      <c r="D22" s="72">
        <v>24987.200000000001</v>
      </c>
      <c r="E22" s="57">
        <v>0.75</v>
      </c>
      <c r="F22" s="63">
        <f t="shared" si="2"/>
        <v>18740.400000000001</v>
      </c>
      <c r="G22" s="72">
        <v>24987.200000000001</v>
      </c>
      <c r="H22" s="57">
        <v>5.84</v>
      </c>
      <c r="I22" s="63">
        <f t="shared" si="3"/>
        <v>145925.25</v>
      </c>
      <c r="J22" s="72">
        <v>24987.200000000001</v>
      </c>
      <c r="K22" s="57">
        <v>1.87</v>
      </c>
      <c r="L22" s="63">
        <v>46726.06</v>
      </c>
      <c r="N22" s="32"/>
      <c r="P22" s="32"/>
    </row>
    <row r="23" spans="1:16" x14ac:dyDescent="0.25">
      <c r="A23" s="62">
        <v>3.06</v>
      </c>
      <c r="B23" s="56" t="s">
        <v>23</v>
      </c>
      <c r="C23" s="68" t="s">
        <v>63</v>
      </c>
      <c r="D23" s="71">
        <v>0</v>
      </c>
      <c r="E23" s="57">
        <v>1.1000000000000001</v>
      </c>
      <c r="F23" s="63">
        <f t="shared" si="2"/>
        <v>0</v>
      </c>
      <c r="G23" s="71"/>
      <c r="H23" s="57"/>
      <c r="I23" s="63">
        <f t="shared" si="3"/>
        <v>0</v>
      </c>
      <c r="J23" s="71">
        <v>0</v>
      </c>
      <c r="K23" s="57">
        <v>16.96</v>
      </c>
      <c r="L23" s="63">
        <v>0</v>
      </c>
    </row>
    <row r="24" spans="1:16" x14ac:dyDescent="0.25">
      <c r="A24" s="62">
        <v>3.07</v>
      </c>
      <c r="B24" s="56" t="s">
        <v>24</v>
      </c>
      <c r="C24" s="68" t="s">
        <v>67</v>
      </c>
      <c r="D24" s="72">
        <v>50851.839999999997</v>
      </c>
      <c r="E24" s="57">
        <v>2.79</v>
      </c>
      <c r="F24" s="63">
        <f t="shared" si="2"/>
        <v>141876.63</v>
      </c>
      <c r="G24" s="72">
        <v>50851.840000000004</v>
      </c>
      <c r="H24" s="57">
        <v>11.39</v>
      </c>
      <c r="I24" s="63">
        <f t="shared" si="3"/>
        <v>579202.46</v>
      </c>
      <c r="J24" s="72">
        <v>50851.839999999997</v>
      </c>
      <c r="K24" s="57">
        <v>9.09</v>
      </c>
      <c r="L24" s="63">
        <v>462243.23</v>
      </c>
      <c r="N24" s="32"/>
      <c r="P24" s="32"/>
    </row>
    <row r="25" spans="1:16" x14ac:dyDescent="0.25">
      <c r="A25" s="62">
        <v>3.08</v>
      </c>
      <c r="B25" s="56" t="s">
        <v>25</v>
      </c>
      <c r="C25" s="68" t="s">
        <v>67</v>
      </c>
      <c r="D25" s="72">
        <v>213302.01</v>
      </c>
      <c r="E25" s="57">
        <v>0.70000000000000007</v>
      </c>
      <c r="F25" s="63">
        <f t="shared" si="2"/>
        <v>149311.41</v>
      </c>
      <c r="G25" s="72">
        <v>213302.01</v>
      </c>
      <c r="H25" s="57">
        <v>4</v>
      </c>
      <c r="I25" s="63">
        <f t="shared" si="3"/>
        <v>853208.04</v>
      </c>
      <c r="J25" s="72">
        <v>213302.01</v>
      </c>
      <c r="K25" s="57">
        <v>3.47</v>
      </c>
      <c r="L25" s="63">
        <v>740157.97</v>
      </c>
      <c r="N25" s="32"/>
      <c r="P25" s="32"/>
    </row>
    <row r="26" spans="1:16" x14ac:dyDescent="0.25">
      <c r="A26" s="62">
        <v>3.09</v>
      </c>
      <c r="B26" s="56" t="s">
        <v>26</v>
      </c>
      <c r="C26" s="68" t="s">
        <v>67</v>
      </c>
      <c r="D26" s="72">
        <v>18000</v>
      </c>
      <c r="E26" s="57">
        <v>0.64</v>
      </c>
      <c r="F26" s="63">
        <f t="shared" si="2"/>
        <v>11520</v>
      </c>
      <c r="G26" s="72">
        <v>18000</v>
      </c>
      <c r="H26" s="57">
        <v>4.29</v>
      </c>
      <c r="I26" s="63">
        <f t="shared" si="3"/>
        <v>77220</v>
      </c>
      <c r="J26" s="72">
        <v>18000</v>
      </c>
      <c r="K26" s="57">
        <v>3.47</v>
      </c>
      <c r="L26" s="63">
        <v>62460</v>
      </c>
      <c r="N26" s="32"/>
      <c r="P26" s="32"/>
    </row>
    <row r="27" spans="1:16" x14ac:dyDescent="0.25">
      <c r="A27" s="60">
        <v>4</v>
      </c>
      <c r="B27" s="54" t="s">
        <v>27</v>
      </c>
      <c r="C27" s="67"/>
      <c r="D27" s="70"/>
      <c r="E27" s="58"/>
      <c r="F27" s="64"/>
      <c r="G27" s="70"/>
      <c r="H27" s="58"/>
      <c r="I27" s="64"/>
      <c r="J27" s="70"/>
      <c r="K27" s="58"/>
      <c r="L27" s="64"/>
    </row>
    <row r="28" spans="1:16" ht="25.5" x14ac:dyDescent="0.25">
      <c r="A28" s="62">
        <v>4.01</v>
      </c>
      <c r="B28" s="56" t="s">
        <v>28</v>
      </c>
      <c r="C28" s="68" t="s">
        <v>67</v>
      </c>
      <c r="D28" s="72">
        <v>65646.28</v>
      </c>
      <c r="E28" s="57">
        <v>12.49</v>
      </c>
      <c r="F28" s="63">
        <f t="shared" si="2"/>
        <v>819922.04</v>
      </c>
      <c r="G28" s="72">
        <v>65646.28</v>
      </c>
      <c r="H28" s="57">
        <v>40.880000000000003</v>
      </c>
      <c r="I28" s="63">
        <f t="shared" ref="I28:I31" si="4">ROUND(G28*H28,2)</f>
        <v>2683619.9300000002</v>
      </c>
      <c r="J28" s="72">
        <v>65646.28</v>
      </c>
      <c r="K28" s="57">
        <v>44.18</v>
      </c>
      <c r="L28" s="63">
        <v>2900252.65</v>
      </c>
      <c r="N28" s="32"/>
      <c r="P28" s="32"/>
    </row>
    <row r="29" spans="1:16" x14ac:dyDescent="0.25">
      <c r="A29" s="62">
        <v>4.0199999999999996</v>
      </c>
      <c r="B29" s="56" t="s">
        <v>29</v>
      </c>
      <c r="C29" s="68" t="s">
        <v>67</v>
      </c>
      <c r="D29" s="72">
        <v>25529.119999999999</v>
      </c>
      <c r="E29" s="57">
        <v>3.45</v>
      </c>
      <c r="F29" s="63">
        <f t="shared" si="2"/>
        <v>88075.46</v>
      </c>
      <c r="G29" s="72">
        <v>25529.119999999999</v>
      </c>
      <c r="H29" s="57">
        <v>5.5200000000000005</v>
      </c>
      <c r="I29" s="63">
        <f t="shared" si="4"/>
        <v>140920.74</v>
      </c>
      <c r="J29" s="72">
        <v>25529.119999999999</v>
      </c>
      <c r="K29" s="57">
        <v>4.03</v>
      </c>
      <c r="L29" s="63">
        <v>102882.35</v>
      </c>
      <c r="N29" s="32"/>
      <c r="P29" s="32"/>
    </row>
    <row r="30" spans="1:16" x14ac:dyDescent="0.25">
      <c r="A30" s="62">
        <v>4.03</v>
      </c>
      <c r="B30" s="56" t="s">
        <v>30</v>
      </c>
      <c r="C30" s="68" t="s">
        <v>67</v>
      </c>
      <c r="D30" s="72">
        <v>3207.8</v>
      </c>
      <c r="E30" s="57">
        <v>12.27</v>
      </c>
      <c r="F30" s="63">
        <f t="shared" si="2"/>
        <v>39359.71</v>
      </c>
      <c r="G30" s="72">
        <v>3207.8</v>
      </c>
      <c r="H30" s="57">
        <v>37.61</v>
      </c>
      <c r="I30" s="63">
        <f t="shared" si="4"/>
        <v>120645.36</v>
      </c>
      <c r="J30" s="72">
        <v>3207.8</v>
      </c>
      <c r="K30" s="57">
        <v>83.12</v>
      </c>
      <c r="L30" s="63">
        <v>266632.34000000003</v>
      </c>
      <c r="N30" s="32"/>
      <c r="P30" s="32"/>
    </row>
    <row r="31" spans="1:16" x14ac:dyDescent="0.25">
      <c r="A31" s="62">
        <v>4.04</v>
      </c>
      <c r="B31" s="56" t="s">
        <v>31</v>
      </c>
      <c r="C31" s="68" t="s">
        <v>63</v>
      </c>
      <c r="D31" s="72">
        <v>24987.200000000001</v>
      </c>
      <c r="E31" s="57">
        <v>0.79</v>
      </c>
      <c r="F31" s="63">
        <f t="shared" si="2"/>
        <v>19739.89</v>
      </c>
      <c r="G31" s="72">
        <v>24987.200000000001</v>
      </c>
      <c r="H31" s="57">
        <v>4.18</v>
      </c>
      <c r="I31" s="63">
        <f t="shared" si="4"/>
        <v>104446.5</v>
      </c>
      <c r="J31" s="72">
        <v>24987.200000000001</v>
      </c>
      <c r="K31" s="57">
        <v>1.7</v>
      </c>
      <c r="L31" s="63">
        <v>42478.239999999998</v>
      </c>
      <c r="N31" s="32"/>
      <c r="P31" s="32"/>
    </row>
    <row r="32" spans="1:16" x14ac:dyDescent="0.25">
      <c r="A32" s="60">
        <v>5</v>
      </c>
      <c r="B32" s="54" t="s">
        <v>32</v>
      </c>
      <c r="C32" s="67"/>
      <c r="D32" s="70"/>
      <c r="E32" s="58"/>
      <c r="F32" s="64"/>
      <c r="G32" s="70"/>
      <c r="H32" s="58"/>
      <c r="I32" s="64"/>
      <c r="J32" s="70"/>
      <c r="K32" s="58"/>
      <c r="L32" s="64"/>
    </row>
    <row r="33" spans="1:16" x14ac:dyDescent="0.25">
      <c r="A33" s="62">
        <v>5.01</v>
      </c>
      <c r="B33" s="56" t="s">
        <v>33</v>
      </c>
      <c r="C33" s="68" t="s">
        <v>63</v>
      </c>
      <c r="D33" s="72">
        <v>25017.200000000001</v>
      </c>
      <c r="E33" s="57">
        <v>1.61</v>
      </c>
      <c r="F33" s="63">
        <f t="shared" si="2"/>
        <v>40277.69</v>
      </c>
      <c r="G33" s="72">
        <v>25017.200000000001</v>
      </c>
      <c r="H33" s="57">
        <v>12.34</v>
      </c>
      <c r="I33" s="63">
        <f t="shared" ref="I33:I35" si="5">ROUND(G33*H33,2)</f>
        <v>308712.25</v>
      </c>
      <c r="J33" s="72">
        <v>25017.200000000001</v>
      </c>
      <c r="K33" s="57">
        <v>9.52</v>
      </c>
      <c r="L33" s="63">
        <v>238163.74</v>
      </c>
      <c r="N33" s="32"/>
      <c r="P33" s="32"/>
    </row>
    <row r="34" spans="1:16" ht="25.5" x14ac:dyDescent="0.25">
      <c r="A34" s="62">
        <v>5.0199999999999996</v>
      </c>
      <c r="B34" s="56" t="s">
        <v>34</v>
      </c>
      <c r="C34" s="68" t="s">
        <v>67</v>
      </c>
      <c r="D34" s="72">
        <v>3748.08</v>
      </c>
      <c r="E34" s="57">
        <v>14.8</v>
      </c>
      <c r="F34" s="63">
        <f t="shared" si="2"/>
        <v>55471.58</v>
      </c>
      <c r="G34" s="72">
        <v>3748.08</v>
      </c>
      <c r="H34" s="57">
        <v>44.27</v>
      </c>
      <c r="I34" s="63">
        <f t="shared" si="5"/>
        <v>165927.5</v>
      </c>
      <c r="J34" s="72">
        <v>3748.08</v>
      </c>
      <c r="K34" s="57">
        <v>88.8</v>
      </c>
      <c r="L34" s="63">
        <v>332829.5</v>
      </c>
      <c r="N34" s="32"/>
      <c r="P34" s="32"/>
    </row>
    <row r="35" spans="1:16" x14ac:dyDescent="0.25">
      <c r="A35" s="62">
        <v>5.03</v>
      </c>
      <c r="B35" s="56" t="s">
        <v>35</v>
      </c>
      <c r="C35" s="68" t="s">
        <v>67</v>
      </c>
      <c r="D35" s="71">
        <v>932.5</v>
      </c>
      <c r="E35" s="57">
        <v>7.33</v>
      </c>
      <c r="F35" s="63">
        <f t="shared" si="2"/>
        <v>6835.23</v>
      </c>
      <c r="G35" s="71">
        <v>932.5</v>
      </c>
      <c r="H35" s="57">
        <v>17.84</v>
      </c>
      <c r="I35" s="63">
        <f t="shared" si="5"/>
        <v>16635.8</v>
      </c>
      <c r="J35" s="71">
        <v>932.5</v>
      </c>
      <c r="K35" s="57">
        <v>119.11</v>
      </c>
      <c r="L35" s="63">
        <v>111070.08</v>
      </c>
      <c r="P35" s="32"/>
    </row>
    <row r="36" spans="1:16" x14ac:dyDescent="0.25">
      <c r="A36" s="60">
        <v>6</v>
      </c>
      <c r="B36" s="54" t="s">
        <v>36</v>
      </c>
      <c r="C36" s="67"/>
      <c r="D36" s="70"/>
      <c r="E36" s="58"/>
      <c r="F36" s="64"/>
      <c r="G36" s="70"/>
      <c r="H36" s="58"/>
      <c r="I36" s="64"/>
      <c r="J36" s="70"/>
      <c r="K36" s="58"/>
      <c r="L36" s="64"/>
    </row>
    <row r="37" spans="1:16" x14ac:dyDescent="0.25">
      <c r="A37" s="62">
        <v>6.01</v>
      </c>
      <c r="B37" s="56" t="s">
        <v>37</v>
      </c>
      <c r="C37" s="68" t="s">
        <v>67</v>
      </c>
      <c r="D37" s="72">
        <v>29176.17</v>
      </c>
      <c r="E37" s="57">
        <v>5</v>
      </c>
      <c r="F37" s="63">
        <f t="shared" si="2"/>
        <v>145880.85</v>
      </c>
      <c r="G37" s="72">
        <v>29176.170000000002</v>
      </c>
      <c r="H37" s="57">
        <v>37.230000000000004</v>
      </c>
      <c r="I37" s="63">
        <f t="shared" ref="I37:I38" si="6">ROUND(G37*H37,2)</f>
        <v>1086228.81</v>
      </c>
      <c r="J37" s="72">
        <v>29176.17</v>
      </c>
      <c r="K37" s="57">
        <v>18.59</v>
      </c>
      <c r="L37" s="63">
        <v>542385</v>
      </c>
      <c r="N37" s="32"/>
      <c r="P37" s="32"/>
    </row>
    <row r="38" spans="1:16" x14ac:dyDescent="0.25">
      <c r="A38" s="62">
        <v>6.02</v>
      </c>
      <c r="B38" s="56" t="s">
        <v>38</v>
      </c>
      <c r="C38" s="68" t="s">
        <v>67</v>
      </c>
      <c r="D38" s="72">
        <v>32900.78</v>
      </c>
      <c r="E38" s="57">
        <v>8.32</v>
      </c>
      <c r="F38" s="63">
        <f t="shared" si="2"/>
        <v>273734.49</v>
      </c>
      <c r="G38" s="72">
        <v>32900.78</v>
      </c>
      <c r="H38" s="57">
        <v>44.64</v>
      </c>
      <c r="I38" s="63">
        <f t="shared" si="6"/>
        <v>1468690.82</v>
      </c>
      <c r="J38" s="72">
        <v>32900.78</v>
      </c>
      <c r="K38" s="57">
        <v>39.74</v>
      </c>
      <c r="L38" s="63">
        <v>1307477</v>
      </c>
      <c r="N38" s="32"/>
      <c r="P38" s="32"/>
    </row>
    <row r="39" spans="1:16" x14ac:dyDescent="0.25">
      <c r="A39" s="60">
        <v>7</v>
      </c>
      <c r="B39" s="54" t="s">
        <v>39</v>
      </c>
      <c r="C39" s="67"/>
      <c r="D39" s="70"/>
      <c r="E39" s="58"/>
      <c r="F39" s="64"/>
      <c r="G39" s="70"/>
      <c r="H39" s="58"/>
      <c r="I39" s="64"/>
      <c r="J39" s="70"/>
      <c r="K39" s="58"/>
      <c r="L39" s="64"/>
    </row>
    <row r="40" spans="1:16" x14ac:dyDescent="0.25">
      <c r="A40" s="62">
        <v>7.01</v>
      </c>
      <c r="B40" s="56" t="s">
        <v>40</v>
      </c>
      <c r="C40" s="69" t="s">
        <v>68</v>
      </c>
      <c r="D40" s="72">
        <v>17258.849999999999</v>
      </c>
      <c r="E40" s="57">
        <v>1.08</v>
      </c>
      <c r="F40" s="63">
        <f t="shared" si="2"/>
        <v>18639.560000000001</v>
      </c>
      <c r="G40" s="72">
        <v>17258.849999999999</v>
      </c>
      <c r="H40" s="57">
        <v>10.68</v>
      </c>
      <c r="I40" s="63">
        <f t="shared" ref="I40:I51" si="7">ROUND(G40*H40,2)</f>
        <v>184324.52</v>
      </c>
      <c r="J40" s="72">
        <v>17258.849999999999</v>
      </c>
      <c r="K40" s="57">
        <v>5.1100000000000003</v>
      </c>
      <c r="L40" s="63">
        <v>88192.72</v>
      </c>
      <c r="N40" s="32"/>
      <c r="P40" s="32"/>
    </row>
    <row r="41" spans="1:16" x14ac:dyDescent="0.25">
      <c r="A41" s="62">
        <v>7.02</v>
      </c>
      <c r="B41" s="56" t="s">
        <v>41</v>
      </c>
      <c r="C41" s="69" t="s">
        <v>68</v>
      </c>
      <c r="D41" s="72">
        <v>2188.8000000000002</v>
      </c>
      <c r="E41" s="57">
        <v>0.34</v>
      </c>
      <c r="F41" s="63">
        <f t="shared" si="2"/>
        <v>744.19</v>
      </c>
      <c r="G41" s="72">
        <v>2188.8000000000002</v>
      </c>
      <c r="H41" s="57">
        <v>3.74</v>
      </c>
      <c r="I41" s="63">
        <f t="shared" si="7"/>
        <v>8186.11</v>
      </c>
      <c r="J41" s="72">
        <v>2188.8000000000002</v>
      </c>
      <c r="K41" s="57">
        <v>1.96</v>
      </c>
      <c r="L41" s="63">
        <v>4290.05</v>
      </c>
      <c r="N41" s="32"/>
      <c r="P41" s="32"/>
    </row>
    <row r="42" spans="1:16" ht="25.5" x14ac:dyDescent="0.25">
      <c r="A42" s="62">
        <v>7.03</v>
      </c>
      <c r="B42" s="56" t="s">
        <v>42</v>
      </c>
      <c r="C42" s="69" t="s">
        <v>68</v>
      </c>
      <c r="D42" s="72">
        <v>16000</v>
      </c>
      <c r="E42" s="57">
        <v>1.08</v>
      </c>
      <c r="F42" s="63">
        <f t="shared" si="2"/>
        <v>17280</v>
      </c>
      <c r="G42" s="72">
        <v>16000</v>
      </c>
      <c r="H42" s="57">
        <v>10.68</v>
      </c>
      <c r="I42" s="63">
        <f t="shared" si="7"/>
        <v>170880</v>
      </c>
      <c r="J42" s="72">
        <v>16000</v>
      </c>
      <c r="K42" s="57">
        <v>5.33</v>
      </c>
      <c r="L42" s="63">
        <v>85280</v>
      </c>
      <c r="N42" s="32"/>
      <c r="P42" s="32"/>
    </row>
    <row r="43" spans="1:16" ht="25.5" x14ac:dyDescent="0.25">
      <c r="A43" s="62">
        <v>7.04</v>
      </c>
      <c r="B43" s="56" t="s">
        <v>43</v>
      </c>
      <c r="C43" s="69" t="s">
        <v>68</v>
      </c>
      <c r="D43" s="71">
        <v>0</v>
      </c>
      <c r="E43" s="57">
        <v>0.34</v>
      </c>
      <c r="F43" s="63">
        <f t="shared" si="2"/>
        <v>0</v>
      </c>
      <c r="G43" s="71"/>
      <c r="H43" s="57"/>
      <c r="I43" s="63">
        <f t="shared" si="7"/>
        <v>0</v>
      </c>
      <c r="J43" s="71">
        <v>0</v>
      </c>
      <c r="K43" s="57">
        <v>2.0499999999999998</v>
      </c>
      <c r="L43" s="63">
        <v>0</v>
      </c>
    </row>
    <row r="44" spans="1:16" ht="25.5" x14ac:dyDescent="0.25">
      <c r="A44" s="62">
        <v>7.05</v>
      </c>
      <c r="B44" s="56" t="s">
        <v>44</v>
      </c>
      <c r="C44" s="69" t="s">
        <v>68</v>
      </c>
      <c r="D44" s="72">
        <v>213302.01</v>
      </c>
      <c r="E44" s="57">
        <v>1.08</v>
      </c>
      <c r="F44" s="63">
        <f t="shared" si="2"/>
        <v>230366.17</v>
      </c>
      <c r="G44" s="72">
        <v>213302.01</v>
      </c>
      <c r="H44" s="57">
        <v>11.86</v>
      </c>
      <c r="I44" s="63">
        <f t="shared" si="7"/>
        <v>2529761.84</v>
      </c>
      <c r="J44" s="72">
        <v>213302.01</v>
      </c>
      <c r="K44" s="57">
        <v>5.33</v>
      </c>
      <c r="L44" s="63">
        <v>1136899.71</v>
      </c>
      <c r="N44" s="32"/>
      <c r="P44" s="32"/>
    </row>
    <row r="45" spans="1:16" ht="25.5" x14ac:dyDescent="0.25">
      <c r="A45" s="62">
        <v>7.06</v>
      </c>
      <c r="B45" s="56" t="s">
        <v>45</v>
      </c>
      <c r="C45" s="69" t="s">
        <v>68</v>
      </c>
      <c r="D45" s="71">
        <v>0</v>
      </c>
      <c r="E45" s="57">
        <v>0.34</v>
      </c>
      <c r="F45" s="63">
        <f t="shared" si="2"/>
        <v>0</v>
      </c>
      <c r="G45" s="71"/>
      <c r="H45" s="57"/>
      <c r="I45" s="63">
        <f t="shared" si="7"/>
        <v>0</v>
      </c>
      <c r="J45" s="71">
        <v>0</v>
      </c>
      <c r="K45" s="57">
        <v>2.0499999999999998</v>
      </c>
      <c r="L45" s="63">
        <v>0</v>
      </c>
    </row>
    <row r="46" spans="1:16" ht="25.5" x14ac:dyDescent="0.25">
      <c r="A46" s="62">
        <v>7.07</v>
      </c>
      <c r="B46" s="56" t="s">
        <v>46</v>
      </c>
      <c r="C46" s="69" t="s">
        <v>68</v>
      </c>
      <c r="D46" s="72">
        <v>42595.57</v>
      </c>
      <c r="E46" s="57">
        <v>1.08</v>
      </c>
      <c r="F46" s="63">
        <f t="shared" si="2"/>
        <v>46003.22</v>
      </c>
      <c r="G46" s="72">
        <v>42595.57</v>
      </c>
      <c r="H46" s="57">
        <v>10.68</v>
      </c>
      <c r="I46" s="63">
        <f t="shared" si="7"/>
        <v>454920.69</v>
      </c>
      <c r="J46" s="72">
        <v>42595.57</v>
      </c>
      <c r="K46" s="57">
        <v>5.1100000000000003</v>
      </c>
      <c r="L46" s="63">
        <v>217663.35999999999</v>
      </c>
      <c r="N46" s="32"/>
      <c r="P46" s="32"/>
    </row>
    <row r="47" spans="1:16" ht="25.5" x14ac:dyDescent="0.25">
      <c r="A47" s="62">
        <v>7.08</v>
      </c>
      <c r="B47" s="56" t="s">
        <v>47</v>
      </c>
      <c r="C47" s="69" t="s">
        <v>68</v>
      </c>
      <c r="D47" s="72">
        <v>415986.26</v>
      </c>
      <c r="E47" s="57">
        <v>0.34</v>
      </c>
      <c r="F47" s="63">
        <f t="shared" si="2"/>
        <v>141435.32999999999</v>
      </c>
      <c r="G47" s="72">
        <v>415986.26</v>
      </c>
      <c r="H47" s="57">
        <v>3.74</v>
      </c>
      <c r="I47" s="63">
        <f t="shared" si="7"/>
        <v>1555788.61</v>
      </c>
      <c r="J47" s="72">
        <v>415986.26</v>
      </c>
      <c r="K47" s="57">
        <v>2.06</v>
      </c>
      <c r="L47" s="63">
        <v>856931.7</v>
      </c>
      <c r="N47" s="32"/>
      <c r="P47" s="32"/>
    </row>
    <row r="48" spans="1:16" ht="25.5" x14ac:dyDescent="0.25">
      <c r="A48" s="62">
        <v>7.09</v>
      </c>
      <c r="B48" s="56" t="s">
        <v>48</v>
      </c>
      <c r="C48" s="69" t="s">
        <v>68</v>
      </c>
      <c r="D48" s="72">
        <v>3748.08</v>
      </c>
      <c r="E48" s="57">
        <v>1.08</v>
      </c>
      <c r="F48" s="63">
        <f t="shared" si="2"/>
        <v>4047.93</v>
      </c>
      <c r="G48" s="72">
        <v>3748.08</v>
      </c>
      <c r="H48" s="57">
        <v>10.68</v>
      </c>
      <c r="I48" s="63">
        <f t="shared" si="7"/>
        <v>40029.49</v>
      </c>
      <c r="J48" s="72">
        <v>3748.08</v>
      </c>
      <c r="K48" s="57">
        <v>5.1100000000000003</v>
      </c>
      <c r="L48" s="63">
        <v>19152.689999999999</v>
      </c>
      <c r="N48" s="32"/>
      <c r="P48" s="32"/>
    </row>
    <row r="49" spans="1:16" ht="25.5" x14ac:dyDescent="0.25">
      <c r="A49" s="62">
        <v>7.1</v>
      </c>
      <c r="B49" s="56" t="s">
        <v>49</v>
      </c>
      <c r="C49" s="69" t="s">
        <v>68</v>
      </c>
      <c r="D49" s="71">
        <v>0</v>
      </c>
      <c r="E49" s="57">
        <v>0.34</v>
      </c>
      <c r="F49" s="63">
        <f t="shared" si="2"/>
        <v>0</v>
      </c>
      <c r="G49" s="71"/>
      <c r="H49" s="57"/>
      <c r="I49" s="63">
        <f t="shared" si="7"/>
        <v>0</v>
      </c>
      <c r="J49" s="71">
        <v>0</v>
      </c>
      <c r="K49" s="57">
        <v>2.06</v>
      </c>
      <c r="L49" s="63">
        <v>0</v>
      </c>
    </row>
    <row r="50" spans="1:16" x14ac:dyDescent="0.25">
      <c r="A50" s="62">
        <v>7.11</v>
      </c>
      <c r="B50" s="56" t="s">
        <v>50</v>
      </c>
      <c r="C50" s="69" t="s">
        <v>68</v>
      </c>
      <c r="D50" s="72">
        <v>42376.08</v>
      </c>
      <c r="E50" s="57">
        <v>2.14</v>
      </c>
      <c r="F50" s="63">
        <f t="shared" si="2"/>
        <v>90684.81</v>
      </c>
      <c r="G50" s="72">
        <v>42376.53</v>
      </c>
      <c r="H50" s="57">
        <v>13.47</v>
      </c>
      <c r="I50" s="63">
        <f t="shared" si="7"/>
        <v>570811.86</v>
      </c>
      <c r="J50" s="72">
        <v>42376.53</v>
      </c>
      <c r="K50" s="57">
        <v>6.29</v>
      </c>
      <c r="L50" s="63">
        <v>266548.37</v>
      </c>
      <c r="N50" s="32"/>
      <c r="P50" s="32"/>
    </row>
    <row r="51" spans="1:16" x14ac:dyDescent="0.25">
      <c r="A51" s="62">
        <v>7.12</v>
      </c>
      <c r="B51" s="56" t="s">
        <v>51</v>
      </c>
      <c r="C51" s="69" t="s">
        <v>68</v>
      </c>
      <c r="D51" s="72">
        <v>598754.25</v>
      </c>
      <c r="E51" s="57">
        <v>0.51</v>
      </c>
      <c r="F51" s="63">
        <f t="shared" si="2"/>
        <v>305364.67</v>
      </c>
      <c r="G51" s="72">
        <v>598754.25</v>
      </c>
      <c r="H51" s="57">
        <v>5.74</v>
      </c>
      <c r="I51" s="63">
        <f t="shared" si="7"/>
        <v>3436849.4</v>
      </c>
      <c r="J51" s="72">
        <v>598754.25</v>
      </c>
      <c r="K51" s="57">
        <v>2.41</v>
      </c>
      <c r="L51" s="63">
        <v>1442997.74</v>
      </c>
      <c r="N51" s="32"/>
      <c r="P51" s="32"/>
    </row>
    <row r="52" spans="1:16" x14ac:dyDescent="0.25">
      <c r="A52" s="60">
        <v>8</v>
      </c>
      <c r="B52" s="54" t="s">
        <v>52</v>
      </c>
      <c r="C52" s="67"/>
      <c r="D52" s="70"/>
      <c r="E52" s="58"/>
      <c r="F52" s="64"/>
      <c r="G52" s="70"/>
      <c r="H52" s="58"/>
      <c r="I52" s="64"/>
      <c r="J52" s="70"/>
      <c r="K52" s="58"/>
      <c r="L52" s="64"/>
      <c r="P52" s="32"/>
    </row>
    <row r="53" spans="1:16" ht="13.5" thickBot="1" x14ac:dyDescent="0.3">
      <c r="A53" s="73">
        <v>8.01</v>
      </c>
      <c r="B53" s="74" t="s">
        <v>53</v>
      </c>
      <c r="C53" s="75" t="s">
        <v>61</v>
      </c>
      <c r="D53" s="76">
        <v>1</v>
      </c>
      <c r="E53" s="77">
        <v>52565.79</v>
      </c>
      <c r="F53" s="78">
        <f t="shared" si="2"/>
        <v>52565.79</v>
      </c>
      <c r="G53" s="76">
        <v>1</v>
      </c>
      <c r="H53" s="77">
        <v>65000</v>
      </c>
      <c r="I53" s="63">
        <f>ROUND(G53*H53,2)</f>
        <v>65000</v>
      </c>
      <c r="J53" s="76">
        <v>1</v>
      </c>
      <c r="K53" s="77">
        <v>67300.800000000003</v>
      </c>
      <c r="L53" s="78">
        <v>67300.800000000003</v>
      </c>
      <c r="O53" s="32"/>
      <c r="P53" s="32"/>
    </row>
    <row r="54" spans="1:16" ht="25.5" x14ac:dyDescent="0.25">
      <c r="A54" s="81" t="s">
        <v>1</v>
      </c>
      <c r="B54" s="82"/>
      <c r="C54" s="82"/>
      <c r="D54" s="82"/>
      <c r="E54" s="83"/>
      <c r="F54" s="31">
        <f>+ROUND(SUM(F5:F53),)</f>
        <v>4420899</v>
      </c>
      <c r="G54" s="82"/>
      <c r="H54" s="83"/>
      <c r="I54" s="31">
        <f>SUM(I6:I53)</f>
        <v>20794115.139999997</v>
      </c>
      <c r="J54" s="82"/>
      <c r="K54" s="83"/>
      <c r="L54" s="31">
        <v>17647384.129999999</v>
      </c>
      <c r="P54" s="32"/>
    </row>
    <row r="55" spans="1:16" ht="10.15" customHeight="1" x14ac:dyDescent="0.25">
      <c r="A55" s="50" t="s">
        <v>2</v>
      </c>
      <c r="B55" s="43"/>
      <c r="C55" s="43"/>
      <c r="D55" s="43"/>
      <c r="E55" s="26">
        <f>+F55/F54</f>
        <v>0.27952161570446649</v>
      </c>
      <c r="F55" s="27">
        <v>1235736.8313462602</v>
      </c>
      <c r="G55" s="43"/>
      <c r="H55" s="26">
        <f>+I55/I54</f>
        <v>0.21999999996152761</v>
      </c>
      <c r="I55" s="27">
        <v>4574705.33</v>
      </c>
      <c r="J55" s="43"/>
      <c r="K55" s="26">
        <v>0.49819999999999998</v>
      </c>
      <c r="L55" s="27">
        <v>8792654.0999999996</v>
      </c>
      <c r="O55" s="88"/>
      <c r="P55" s="32"/>
    </row>
    <row r="56" spans="1:16" x14ac:dyDescent="0.25">
      <c r="A56" s="50" t="s">
        <v>3</v>
      </c>
      <c r="B56" s="43"/>
      <c r="C56" s="43"/>
      <c r="D56" s="43"/>
      <c r="E56" s="26">
        <v>0.1</v>
      </c>
      <c r="F56" s="27">
        <f>+E56*F54</f>
        <v>442089.9</v>
      </c>
      <c r="G56" s="43"/>
      <c r="H56" s="26">
        <f>+I56/I54</f>
        <v>9.9999999807637907E-2</v>
      </c>
      <c r="I56" s="27">
        <v>2079411.5100000002</v>
      </c>
      <c r="J56" s="43"/>
      <c r="K56" s="26">
        <v>0.1</v>
      </c>
      <c r="L56" s="27">
        <v>1764738.41</v>
      </c>
      <c r="O56" s="88"/>
      <c r="P56" s="32"/>
    </row>
    <row r="57" spans="1:16" ht="10.15" customHeight="1" x14ac:dyDescent="0.25">
      <c r="A57" s="50" t="s">
        <v>72</v>
      </c>
      <c r="B57" s="79"/>
      <c r="C57" s="79"/>
      <c r="D57" s="79"/>
      <c r="E57" s="80"/>
      <c r="F57" s="27">
        <v>157442.16865374031</v>
      </c>
      <c r="G57" s="79"/>
      <c r="H57" s="80"/>
      <c r="I57" s="27">
        <v>855682</v>
      </c>
      <c r="J57" s="79"/>
      <c r="K57" s="80"/>
      <c r="L57" s="27">
        <v>269558.09999999998</v>
      </c>
      <c r="P57" s="32"/>
    </row>
    <row r="58" spans="1:16" ht="13.5" thickBot="1" x14ac:dyDescent="0.3">
      <c r="A58" s="84" t="s">
        <v>5</v>
      </c>
      <c r="B58" s="85"/>
      <c r="C58" s="85"/>
      <c r="D58" s="85"/>
      <c r="E58" s="86"/>
      <c r="F58" s="65">
        <f>+SUM(F54:F57)</f>
        <v>6256167.9000000013</v>
      </c>
      <c r="G58" s="85"/>
      <c r="H58" s="86"/>
      <c r="I58" s="65">
        <f>SUM(I54:I57)</f>
        <v>28303913.98</v>
      </c>
      <c r="J58" s="85"/>
      <c r="K58" s="86"/>
      <c r="L58" s="65">
        <v>28474334.739999998</v>
      </c>
      <c r="P58" s="32"/>
    </row>
    <row r="59" spans="1:16" x14ac:dyDescent="0.25">
      <c r="G59" s="8"/>
      <c r="H59" s="8"/>
      <c r="I59" s="8"/>
    </row>
    <row r="60" spans="1:16" x14ac:dyDescent="0.25">
      <c r="G60" s="8"/>
      <c r="H60" s="8"/>
      <c r="I60" s="8"/>
    </row>
    <row r="61" spans="1:16" x14ac:dyDescent="0.25">
      <c r="G61" s="8"/>
      <c r="H61" s="8"/>
      <c r="I61" s="8"/>
    </row>
    <row r="62" spans="1:16" x14ac:dyDescent="0.25">
      <c r="G62" s="8"/>
      <c r="H62" s="8"/>
      <c r="I62" s="8"/>
    </row>
    <row r="63" spans="1:16" x14ac:dyDescent="0.25">
      <c r="G63" s="8"/>
      <c r="H63" s="8"/>
      <c r="I63" s="8"/>
    </row>
    <row r="64" spans="1:16" x14ac:dyDescent="0.25">
      <c r="G64" s="8"/>
      <c r="H64" s="8"/>
      <c r="I64" s="8"/>
    </row>
    <row r="65" spans="7:9" x14ac:dyDescent="0.25">
      <c r="G65" s="8"/>
      <c r="H65" s="8"/>
      <c r="I65" s="8"/>
    </row>
    <row r="66" spans="7:9" x14ac:dyDescent="0.25">
      <c r="G66" s="8"/>
      <c r="H66" s="8"/>
      <c r="I66" s="8"/>
    </row>
    <row r="67" spans="7:9" x14ac:dyDescent="0.25">
      <c r="G67" s="8"/>
      <c r="H67" s="8"/>
      <c r="I67" s="8"/>
    </row>
    <row r="68" spans="7:9" x14ac:dyDescent="0.25">
      <c r="G68" s="8"/>
      <c r="H68" s="8"/>
      <c r="I68" s="8"/>
    </row>
    <row r="69" spans="7:9" x14ac:dyDescent="0.25">
      <c r="G69" s="8"/>
      <c r="H69" s="8"/>
      <c r="I69" s="8"/>
    </row>
    <row r="70" spans="7:9" x14ac:dyDescent="0.25">
      <c r="G70" s="8"/>
      <c r="H70" s="8"/>
      <c r="I70" s="8"/>
    </row>
    <row r="71" spans="7:9" x14ac:dyDescent="0.25">
      <c r="G71" s="8"/>
      <c r="H71" s="8"/>
      <c r="I71" s="8"/>
    </row>
    <row r="72" spans="7:9" x14ac:dyDescent="0.25">
      <c r="G72" s="8"/>
      <c r="H72" s="8"/>
      <c r="I72" s="8"/>
    </row>
    <row r="73" spans="7:9" x14ac:dyDescent="0.25">
      <c r="G73" s="8"/>
      <c r="H73" s="8"/>
      <c r="I73" s="8"/>
    </row>
    <row r="74" spans="7:9" x14ac:dyDescent="0.25">
      <c r="G74" s="8"/>
      <c r="H74" s="8"/>
      <c r="I74" s="8"/>
    </row>
    <row r="75" spans="7:9" x14ac:dyDescent="0.25">
      <c r="G75" s="8"/>
      <c r="H75" s="8"/>
      <c r="I75" s="8"/>
    </row>
    <row r="76" spans="7:9" x14ac:dyDescent="0.25">
      <c r="G76" s="8"/>
      <c r="H76" s="8"/>
      <c r="I76" s="8"/>
    </row>
  </sheetData>
  <mergeCells count="6">
    <mergeCell ref="G2:I2"/>
    <mergeCell ref="G3:I3"/>
    <mergeCell ref="J3:L3"/>
    <mergeCell ref="D2:F2"/>
    <mergeCell ref="J2:L2"/>
    <mergeCell ref="D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0"/>
  <sheetViews>
    <sheetView tabSelected="1" view="pageBreakPreview" topLeftCell="A37" zoomScaleNormal="100" zoomScaleSheetLayoutView="100" workbookViewId="0">
      <selection activeCell="B45" sqref="B43:B45"/>
    </sheetView>
  </sheetViews>
  <sheetFormatPr baseColWidth="10" defaultColWidth="8.85546875" defaultRowHeight="12.75" x14ac:dyDescent="0.25"/>
  <cols>
    <col min="1" max="1" width="7.7109375" style="2" customWidth="1"/>
    <col min="2" max="2" width="32.7109375" style="1" customWidth="1"/>
    <col min="3" max="3" width="6.7109375" style="2" customWidth="1"/>
    <col min="4" max="6" width="10.7109375" style="1" customWidth="1"/>
    <col min="7" max="16384" width="8.85546875" style="1"/>
  </cols>
  <sheetData>
    <row r="1" spans="1:6" ht="14.45" customHeight="1" x14ac:dyDescent="0.25">
      <c r="A1" s="253" t="s">
        <v>154</v>
      </c>
      <c r="B1" s="253"/>
      <c r="C1" s="253"/>
      <c r="D1" s="253"/>
      <c r="E1" s="253"/>
      <c r="F1" s="253"/>
    </row>
    <row r="2" spans="1:6" ht="14.45" customHeight="1" x14ac:dyDescent="0.25">
      <c r="B2" s="141"/>
      <c r="C2" s="141"/>
      <c r="D2" s="141"/>
      <c r="E2" s="141"/>
      <c r="F2" s="141"/>
    </row>
    <row r="3" spans="1:6" s="87" customFormat="1" ht="13.5" thickBot="1" x14ac:dyDescent="0.3">
      <c r="A3" s="3"/>
      <c r="C3" s="3"/>
      <c r="D3" s="246"/>
      <c r="E3" s="246"/>
      <c r="F3" s="246"/>
    </row>
    <row r="4" spans="1:6" s="30" customFormat="1" ht="21" customHeight="1" thickBot="1" x14ac:dyDescent="0.3">
      <c r="A4" s="29"/>
      <c r="C4" s="29"/>
      <c r="D4" s="247" t="s">
        <v>153</v>
      </c>
      <c r="E4" s="248"/>
      <c r="F4" s="252"/>
    </row>
    <row r="5" spans="1:6" ht="13.5" thickBot="1" x14ac:dyDescent="0.3">
      <c r="A5" s="96" t="s">
        <v>56</v>
      </c>
      <c r="B5" s="97" t="s">
        <v>57</v>
      </c>
      <c r="C5" s="98" t="s">
        <v>58</v>
      </c>
      <c r="D5" s="96" t="s">
        <v>59</v>
      </c>
      <c r="E5" s="97" t="s">
        <v>60</v>
      </c>
      <c r="F5" s="99" t="s">
        <v>140</v>
      </c>
    </row>
    <row r="6" spans="1:6" s="7" customFormat="1" x14ac:dyDescent="0.25">
      <c r="A6" s="209">
        <v>1</v>
      </c>
      <c r="B6" s="210" t="s">
        <v>76</v>
      </c>
      <c r="C6" s="211"/>
      <c r="D6" s="118"/>
      <c r="E6" s="119"/>
      <c r="F6" s="121"/>
    </row>
    <row r="7" spans="1:6" s="7" customFormat="1" x14ac:dyDescent="0.25">
      <c r="A7" s="228">
        <v>1.1000000000000001</v>
      </c>
      <c r="B7" s="229" t="s">
        <v>77</v>
      </c>
      <c r="C7" s="230"/>
      <c r="D7" s="231"/>
      <c r="E7" s="232"/>
      <c r="F7" s="233"/>
    </row>
    <row r="8" spans="1:6" s="7" customFormat="1" x14ac:dyDescent="0.25">
      <c r="A8" s="215" t="s">
        <v>78</v>
      </c>
      <c r="B8" s="216" t="s">
        <v>79</v>
      </c>
      <c r="C8" s="217" t="s">
        <v>61</v>
      </c>
      <c r="D8" s="103">
        <v>1</v>
      </c>
      <c r="E8" s="104"/>
      <c r="F8" s="105">
        <f>+ROUND(D8*E8,2)</f>
        <v>0</v>
      </c>
    </row>
    <row r="9" spans="1:6" s="7" customFormat="1" x14ac:dyDescent="0.25">
      <c r="A9" s="234" t="s">
        <v>80</v>
      </c>
      <c r="B9" s="235" t="s">
        <v>81</v>
      </c>
      <c r="C9" s="236" t="s">
        <v>61</v>
      </c>
      <c r="D9" s="237">
        <v>1</v>
      </c>
      <c r="E9" s="138"/>
      <c r="F9" s="139">
        <f>+ROUND(D9*E9,2)</f>
        <v>0</v>
      </c>
    </row>
    <row r="10" spans="1:6" s="7" customFormat="1" x14ac:dyDescent="0.25">
      <c r="A10" s="209">
        <v>2</v>
      </c>
      <c r="B10" s="210" t="s">
        <v>82</v>
      </c>
      <c r="C10" s="211"/>
      <c r="D10" s="118"/>
      <c r="E10" s="119"/>
      <c r="F10" s="121"/>
    </row>
    <row r="11" spans="1:6" s="7" customFormat="1" x14ac:dyDescent="0.25">
      <c r="A11" s="228">
        <v>2.1</v>
      </c>
      <c r="B11" s="229" t="s">
        <v>83</v>
      </c>
      <c r="C11" s="230"/>
      <c r="D11" s="231"/>
      <c r="E11" s="232"/>
      <c r="F11" s="233"/>
    </row>
    <row r="12" spans="1:6" s="7" customFormat="1" ht="25.5" x14ac:dyDescent="0.25">
      <c r="A12" s="215" t="s">
        <v>84</v>
      </c>
      <c r="B12" s="216" t="s">
        <v>85</v>
      </c>
      <c r="C12" s="217" t="s">
        <v>61</v>
      </c>
      <c r="D12" s="103">
        <v>1</v>
      </c>
      <c r="E12" s="135"/>
      <c r="F12" s="105">
        <f>+ROUND(D12*E12,2)</f>
        <v>0</v>
      </c>
    </row>
    <row r="13" spans="1:6" s="7" customFormat="1" x14ac:dyDescent="0.25">
      <c r="A13" s="212">
        <v>2.2000000000000002</v>
      </c>
      <c r="B13" s="213" t="s">
        <v>86</v>
      </c>
      <c r="C13" s="214"/>
      <c r="D13" s="100"/>
      <c r="E13" s="137"/>
      <c r="F13" s="134"/>
    </row>
    <row r="14" spans="1:6" s="7" customFormat="1" x14ac:dyDescent="0.25">
      <c r="A14" s="215" t="s">
        <v>87</v>
      </c>
      <c r="B14" s="216" t="s">
        <v>88</v>
      </c>
      <c r="C14" s="217" t="s">
        <v>66</v>
      </c>
      <c r="D14" s="103">
        <v>0.5</v>
      </c>
      <c r="E14" s="135"/>
      <c r="F14" s="105">
        <f>+ROUND(D14*E14,2)</f>
        <v>0</v>
      </c>
    </row>
    <row r="15" spans="1:6" s="7" customFormat="1" ht="38.25" x14ac:dyDescent="0.25">
      <c r="A15" s="215" t="s">
        <v>89</v>
      </c>
      <c r="B15" s="216" t="s">
        <v>90</v>
      </c>
      <c r="C15" s="217" t="s">
        <v>61</v>
      </c>
      <c r="D15" s="103">
        <v>1</v>
      </c>
      <c r="E15" s="135"/>
      <c r="F15" s="105">
        <f>+ROUND(D15*E15,2)</f>
        <v>0</v>
      </c>
    </row>
    <row r="16" spans="1:6" s="7" customFormat="1" ht="25.5" x14ac:dyDescent="0.25">
      <c r="A16" s="215" t="s">
        <v>91</v>
      </c>
      <c r="B16" s="216" t="s">
        <v>92</v>
      </c>
      <c r="C16" s="217" t="s">
        <v>93</v>
      </c>
      <c r="D16" s="103">
        <v>1</v>
      </c>
      <c r="E16" s="135"/>
      <c r="F16" s="105">
        <f>+ROUND(D16*E16,2)</f>
        <v>0</v>
      </c>
    </row>
    <row r="17" spans="1:6" s="7" customFormat="1" x14ac:dyDescent="0.25">
      <c r="A17" s="212">
        <v>2.2999999999999998</v>
      </c>
      <c r="B17" s="213" t="s">
        <v>94</v>
      </c>
      <c r="C17" s="214"/>
      <c r="D17" s="100"/>
      <c r="E17" s="137"/>
      <c r="F17" s="134"/>
    </row>
    <row r="18" spans="1:6" s="7" customFormat="1" x14ac:dyDescent="0.25">
      <c r="A18" s="215" t="s">
        <v>95</v>
      </c>
      <c r="B18" s="216" t="s">
        <v>96</v>
      </c>
      <c r="C18" s="217" t="s">
        <v>63</v>
      </c>
      <c r="D18" s="106">
        <v>3000</v>
      </c>
      <c r="E18" s="135"/>
      <c r="F18" s="105">
        <f>+ROUND(D18*E18,2)</f>
        <v>0</v>
      </c>
    </row>
    <row r="19" spans="1:6" s="7" customFormat="1" ht="25.5" x14ac:dyDescent="0.25">
      <c r="A19" s="234" t="s">
        <v>97</v>
      </c>
      <c r="B19" s="235" t="s">
        <v>98</v>
      </c>
      <c r="C19" s="236" t="s">
        <v>67</v>
      </c>
      <c r="D19" s="237">
        <v>900</v>
      </c>
      <c r="E19" s="238"/>
      <c r="F19" s="139">
        <f>+ROUND(D19*E19,2)</f>
        <v>0</v>
      </c>
    </row>
    <row r="20" spans="1:6" s="7" customFormat="1" ht="25.5" x14ac:dyDescent="0.25">
      <c r="A20" s="209">
        <v>3</v>
      </c>
      <c r="B20" s="210" t="s">
        <v>99</v>
      </c>
      <c r="C20" s="211"/>
      <c r="D20" s="118"/>
      <c r="E20" s="119"/>
      <c r="F20" s="121"/>
    </row>
    <row r="21" spans="1:6" s="7" customFormat="1" x14ac:dyDescent="0.25">
      <c r="A21" s="218">
        <v>3.1</v>
      </c>
      <c r="B21" s="213" t="s">
        <v>100</v>
      </c>
      <c r="C21" s="214"/>
      <c r="D21" s="100"/>
      <c r="E21" s="101"/>
      <c r="F21" s="102"/>
    </row>
    <row r="22" spans="1:6" s="7" customFormat="1" ht="38.25" x14ac:dyDescent="0.25">
      <c r="A22" s="215" t="s">
        <v>101</v>
      </c>
      <c r="B22" s="216" t="s">
        <v>102</v>
      </c>
      <c r="C22" s="217" t="s">
        <v>62</v>
      </c>
      <c r="D22" s="103">
        <v>1.5</v>
      </c>
      <c r="E22" s="104"/>
      <c r="F22" s="105">
        <f>+ROUND(D22*E22,2)</f>
        <v>0</v>
      </c>
    </row>
    <row r="23" spans="1:6" s="7" customFormat="1" ht="25.5" x14ac:dyDescent="0.25">
      <c r="A23" s="215" t="s">
        <v>103</v>
      </c>
      <c r="B23" s="216" t="s">
        <v>104</v>
      </c>
      <c r="C23" s="217" t="s">
        <v>105</v>
      </c>
      <c r="D23" s="106">
        <v>945000</v>
      </c>
      <c r="E23" s="104"/>
      <c r="F23" s="105">
        <f>+ROUND(D23*E23,2)</f>
        <v>0</v>
      </c>
    </row>
    <row r="24" spans="1:6" s="7" customFormat="1" x14ac:dyDescent="0.25">
      <c r="A24" s="212">
        <v>3.2</v>
      </c>
      <c r="B24" s="213" t="s">
        <v>106</v>
      </c>
      <c r="C24" s="214"/>
      <c r="D24" s="100"/>
      <c r="E24" s="101"/>
      <c r="F24" s="102"/>
    </row>
    <row r="25" spans="1:6" s="7" customFormat="1" x14ac:dyDescent="0.25">
      <c r="A25" s="215" t="s">
        <v>107</v>
      </c>
      <c r="B25" s="216" t="s">
        <v>108</v>
      </c>
      <c r="C25" s="217" t="s">
        <v>105</v>
      </c>
      <c r="D25" s="106">
        <v>945000</v>
      </c>
      <c r="E25" s="104"/>
      <c r="F25" s="105">
        <f>+ROUND(D25*E25,2)</f>
        <v>0</v>
      </c>
    </row>
    <row r="26" spans="1:6" s="7" customFormat="1" x14ac:dyDescent="0.25">
      <c r="A26" s="215" t="s">
        <v>109</v>
      </c>
      <c r="B26" s="216" t="s">
        <v>110</v>
      </c>
      <c r="C26" s="217" t="s">
        <v>105</v>
      </c>
      <c r="D26" s="106">
        <v>945000</v>
      </c>
      <c r="E26" s="104"/>
      <c r="F26" s="105">
        <f>+ROUND(D26*E26,2)</f>
        <v>0</v>
      </c>
    </row>
    <row r="27" spans="1:6" s="7" customFormat="1" x14ac:dyDescent="0.25">
      <c r="A27" s="215" t="s">
        <v>111</v>
      </c>
      <c r="B27" s="216" t="s">
        <v>112</v>
      </c>
      <c r="C27" s="217" t="s">
        <v>67</v>
      </c>
      <c r="D27" s="106">
        <v>233333.33</v>
      </c>
      <c r="E27" s="104"/>
      <c r="F27" s="105">
        <f>+ROUND(D27*E27,2)</f>
        <v>0</v>
      </c>
    </row>
    <row r="28" spans="1:6" s="7" customFormat="1" x14ac:dyDescent="0.25">
      <c r="A28" s="215" t="s">
        <v>113</v>
      </c>
      <c r="B28" s="216" t="s">
        <v>114</v>
      </c>
      <c r="C28" s="217" t="s">
        <v>67</v>
      </c>
      <c r="D28" s="106">
        <v>233333.33</v>
      </c>
      <c r="E28" s="104"/>
      <c r="F28" s="105">
        <f>+ROUND(D28*E28,2)</f>
        <v>0</v>
      </c>
    </row>
    <row r="29" spans="1:6" s="7" customFormat="1" x14ac:dyDescent="0.25">
      <c r="A29" s="209">
        <v>4</v>
      </c>
      <c r="B29" s="210" t="s">
        <v>115</v>
      </c>
      <c r="C29" s="211"/>
      <c r="D29" s="118"/>
      <c r="E29" s="119"/>
      <c r="F29" s="121"/>
    </row>
    <row r="30" spans="1:6" s="7" customFormat="1" x14ac:dyDescent="0.25">
      <c r="A30" s="219">
        <v>4.0999999999999996</v>
      </c>
      <c r="B30" s="220" t="s">
        <v>116</v>
      </c>
      <c r="C30" s="221" t="s">
        <v>63</v>
      </c>
      <c r="D30" s="107">
        <v>10000</v>
      </c>
      <c r="E30" s="108"/>
      <c r="F30" s="109">
        <f>+ROUND(D30*E30,2)</f>
        <v>0</v>
      </c>
    </row>
    <row r="31" spans="1:6" s="7" customFormat="1" x14ac:dyDescent="0.25">
      <c r="A31" s="209">
        <v>5</v>
      </c>
      <c r="B31" s="210" t="s">
        <v>117</v>
      </c>
      <c r="C31" s="211"/>
      <c r="D31" s="118"/>
      <c r="E31" s="119"/>
      <c r="F31" s="121"/>
    </row>
    <row r="32" spans="1:6" s="7" customFormat="1" x14ac:dyDescent="0.25">
      <c r="A32" s="218">
        <v>5.0999999999999996</v>
      </c>
      <c r="B32" s="216" t="s">
        <v>118</v>
      </c>
      <c r="C32" s="217" t="s">
        <v>61</v>
      </c>
      <c r="D32" s="103">
        <v>1</v>
      </c>
      <c r="E32" s="104"/>
      <c r="F32" s="105">
        <f>+ROUND(D32*E32,2)</f>
        <v>0</v>
      </c>
    </row>
    <row r="33" spans="1:6" s="7" customFormat="1" x14ac:dyDescent="0.25">
      <c r="A33" s="218">
        <v>5.2</v>
      </c>
      <c r="B33" s="216" t="s">
        <v>119</v>
      </c>
      <c r="C33" s="217" t="s">
        <v>61</v>
      </c>
      <c r="D33" s="103">
        <v>1</v>
      </c>
      <c r="E33" s="104"/>
      <c r="F33" s="105">
        <f>+ROUND(D33*E33,2)</f>
        <v>0</v>
      </c>
    </row>
    <row r="34" spans="1:6" s="7" customFormat="1" x14ac:dyDescent="0.25">
      <c r="A34" s="218">
        <v>5.3</v>
      </c>
      <c r="B34" s="216" t="s">
        <v>120</v>
      </c>
      <c r="C34" s="217" t="s">
        <v>61</v>
      </c>
      <c r="D34" s="103">
        <v>1</v>
      </c>
      <c r="E34" s="104"/>
      <c r="F34" s="105">
        <f>+ROUND(D34*E34,2)</f>
        <v>0</v>
      </c>
    </row>
    <row r="35" spans="1:6" s="7" customFormat="1" x14ac:dyDescent="0.25">
      <c r="A35" s="218">
        <v>5.4</v>
      </c>
      <c r="B35" s="216" t="s">
        <v>121</v>
      </c>
      <c r="C35" s="217" t="s">
        <v>61</v>
      </c>
      <c r="D35" s="103">
        <v>1</v>
      </c>
      <c r="E35" s="104"/>
      <c r="F35" s="105">
        <f>+ROUND(D35*E35,2)</f>
        <v>0</v>
      </c>
    </row>
    <row r="36" spans="1:6" s="7" customFormat="1" ht="25.5" x14ac:dyDescent="0.25">
      <c r="A36" s="222">
        <v>5.5</v>
      </c>
      <c r="B36" s="223" t="s">
        <v>122</v>
      </c>
      <c r="C36" s="224" t="s">
        <v>61</v>
      </c>
      <c r="D36" s="110">
        <v>1</v>
      </c>
      <c r="E36" s="111"/>
      <c r="F36" s="112">
        <f>+ROUND(D36*E36,2)</f>
        <v>0</v>
      </c>
    </row>
    <row r="37" spans="1:6" s="7" customFormat="1" x14ac:dyDescent="0.25">
      <c r="A37" s="209">
        <v>6</v>
      </c>
      <c r="B37" s="210" t="s">
        <v>123</v>
      </c>
      <c r="C37" s="211"/>
      <c r="D37" s="118"/>
      <c r="E37" s="119"/>
      <c r="F37" s="120"/>
    </row>
    <row r="38" spans="1:6" s="7" customFormat="1" x14ac:dyDescent="0.25">
      <c r="A38" s="225">
        <v>6.1</v>
      </c>
      <c r="B38" s="226" t="s">
        <v>124</v>
      </c>
      <c r="C38" s="227" t="s">
        <v>61</v>
      </c>
      <c r="D38" s="113">
        <v>1</v>
      </c>
      <c r="E38" s="114"/>
      <c r="F38" s="115">
        <f>+ROUND(D38*E38,2)</f>
        <v>0</v>
      </c>
    </row>
    <row r="39" spans="1:6" s="7" customFormat="1" x14ac:dyDescent="0.25">
      <c r="A39" s="222">
        <v>6.2</v>
      </c>
      <c r="B39" s="223" t="s">
        <v>125</v>
      </c>
      <c r="C39" s="224" t="s">
        <v>61</v>
      </c>
      <c r="D39" s="110">
        <v>1</v>
      </c>
      <c r="E39" s="111"/>
      <c r="F39" s="112">
        <f>+ROUND(D39*E39,2)</f>
        <v>0</v>
      </c>
    </row>
    <row r="40" spans="1:6" s="7" customFormat="1" x14ac:dyDescent="0.25">
      <c r="A40" s="152">
        <v>7</v>
      </c>
      <c r="B40" s="38" t="s">
        <v>149</v>
      </c>
      <c r="C40" s="198"/>
      <c r="D40" s="153"/>
      <c r="E40" s="154"/>
      <c r="F40" s="155"/>
    </row>
    <row r="41" spans="1:6" s="7" customFormat="1" ht="25.5" x14ac:dyDescent="0.25">
      <c r="A41" s="180">
        <v>7.1</v>
      </c>
      <c r="B41" s="183" t="s">
        <v>150</v>
      </c>
      <c r="C41" s="206" t="s">
        <v>61</v>
      </c>
      <c r="D41" s="192">
        <v>1</v>
      </c>
      <c r="E41" s="145"/>
      <c r="F41" s="149"/>
    </row>
    <row r="42" spans="1:6" s="7" customFormat="1" x14ac:dyDescent="0.25">
      <c r="A42" s="197">
        <v>7.2</v>
      </c>
      <c r="B42" s="162" t="s">
        <v>8</v>
      </c>
      <c r="C42" s="200" t="s">
        <v>62</v>
      </c>
      <c r="D42" s="163">
        <v>3</v>
      </c>
      <c r="E42" s="104"/>
      <c r="F42" s="105"/>
    </row>
    <row r="43" spans="1:6" s="7" customFormat="1" x14ac:dyDescent="0.25">
      <c r="A43" s="197">
        <v>7.3</v>
      </c>
      <c r="B43" s="162" t="s">
        <v>12</v>
      </c>
      <c r="C43" s="200" t="s">
        <v>65</v>
      </c>
      <c r="D43" s="163">
        <v>2</v>
      </c>
      <c r="E43" s="104"/>
      <c r="F43" s="105"/>
    </row>
    <row r="44" spans="1:6" s="7" customFormat="1" x14ac:dyDescent="0.25">
      <c r="A44" s="197">
        <v>7.4</v>
      </c>
      <c r="B44" s="162" t="s">
        <v>151</v>
      </c>
      <c r="C44" s="200" t="s">
        <v>65</v>
      </c>
      <c r="D44" s="163">
        <v>3</v>
      </c>
      <c r="E44" s="104"/>
      <c r="F44" s="105"/>
    </row>
    <row r="45" spans="1:6" s="7" customFormat="1" ht="13.5" thickBot="1" x14ac:dyDescent="0.3">
      <c r="A45" s="189">
        <v>7.5</v>
      </c>
      <c r="B45" s="165" t="s">
        <v>152</v>
      </c>
      <c r="C45" s="201" t="s">
        <v>65</v>
      </c>
      <c r="D45" s="166">
        <v>3</v>
      </c>
      <c r="E45" s="142"/>
      <c r="F45" s="147"/>
    </row>
    <row r="46" spans="1:6" ht="25.5" x14ac:dyDescent="0.25">
      <c r="A46" s="122" t="s">
        <v>1</v>
      </c>
      <c r="B46" s="123"/>
      <c r="C46" s="123"/>
      <c r="D46" s="124"/>
      <c r="E46" s="92"/>
      <c r="F46" s="132" t="s">
        <v>142</v>
      </c>
    </row>
    <row r="47" spans="1:6" ht="10.15" customHeight="1" x14ac:dyDescent="0.25">
      <c r="A47" s="240" t="s">
        <v>127</v>
      </c>
      <c r="B47" s="241"/>
      <c r="C47" s="242"/>
      <c r="D47" s="116"/>
      <c r="E47" s="129" t="s">
        <v>143</v>
      </c>
      <c r="F47" s="117" t="s">
        <v>145</v>
      </c>
    </row>
    <row r="48" spans="1:6" ht="10.15" customHeight="1" x14ac:dyDescent="0.25">
      <c r="A48" s="240" t="s">
        <v>128</v>
      </c>
      <c r="B48" s="241"/>
      <c r="C48" s="242"/>
      <c r="D48" s="116"/>
      <c r="E48" s="129" t="s">
        <v>144</v>
      </c>
      <c r="F48" s="117" t="s">
        <v>146</v>
      </c>
    </row>
    <row r="49" spans="1:6" ht="10.15" customHeight="1" x14ac:dyDescent="0.25">
      <c r="A49" s="240" t="s">
        <v>126</v>
      </c>
      <c r="B49" s="241"/>
      <c r="C49" s="242"/>
      <c r="D49" s="116"/>
      <c r="E49" s="80"/>
      <c r="F49" s="151" t="s">
        <v>147</v>
      </c>
    </row>
    <row r="50" spans="1:6" ht="10.15" customHeight="1" thickBot="1" x14ac:dyDescent="0.3">
      <c r="A50" s="125" t="s">
        <v>5</v>
      </c>
      <c r="B50" s="126"/>
      <c r="C50" s="239"/>
      <c r="D50" s="127"/>
      <c r="E50" s="95"/>
      <c r="F50" s="133" t="s">
        <v>148</v>
      </c>
    </row>
  </sheetData>
  <mergeCells count="3">
    <mergeCell ref="D3:F3"/>
    <mergeCell ref="D4:F4"/>
    <mergeCell ref="A1:F1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2" orientation="landscape" r:id="rId1"/>
  <rowBreaks count="2" manualBreakCount="2">
    <brk id="50" max="13" man="1"/>
    <brk id="56" max="1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6"/>
  <sheetViews>
    <sheetView view="pageBreakPreview" zoomScaleNormal="100" zoomScaleSheetLayoutView="100" workbookViewId="0">
      <selection activeCell="B61" sqref="B61"/>
    </sheetView>
  </sheetViews>
  <sheetFormatPr baseColWidth="10" defaultColWidth="11.5703125" defaultRowHeight="12.75" x14ac:dyDescent="0.25"/>
  <cols>
    <col min="1" max="1" width="9.7109375" style="1" customWidth="1"/>
    <col min="2" max="2" width="41.7109375" style="1" customWidth="1"/>
    <col min="3" max="3" width="6.7109375" style="1" customWidth="1"/>
    <col min="4" max="6" width="10.7109375" style="1" customWidth="1"/>
    <col min="7" max="16384" width="11.5703125" style="1"/>
  </cols>
  <sheetData>
    <row r="1" spans="1:6" ht="15" customHeight="1" x14ac:dyDescent="0.25">
      <c r="A1" s="253" t="s">
        <v>141</v>
      </c>
      <c r="B1" s="253"/>
      <c r="C1" s="253"/>
      <c r="D1" s="253"/>
      <c r="E1" s="253"/>
      <c r="F1" s="253"/>
    </row>
    <row r="2" spans="1:6" x14ac:dyDescent="0.25">
      <c r="B2" s="140"/>
    </row>
    <row r="3" spans="1:6" ht="13.5" thickBot="1" x14ac:dyDescent="0.3">
      <c r="D3" s="246"/>
      <c r="E3" s="246"/>
      <c r="F3" s="246"/>
    </row>
    <row r="4" spans="1:6" ht="15" customHeight="1" thickBot="1" x14ac:dyDescent="0.3">
      <c r="D4" s="254" t="s">
        <v>153</v>
      </c>
      <c r="E4" s="255"/>
      <c r="F4" s="255"/>
    </row>
    <row r="5" spans="1:6" ht="25.5" x14ac:dyDescent="0.25">
      <c r="A5" s="33" t="s">
        <v>131</v>
      </c>
      <c r="B5" s="34" t="s">
        <v>57</v>
      </c>
      <c r="C5" s="89" t="s">
        <v>58</v>
      </c>
      <c r="D5" s="131" t="s">
        <v>5</v>
      </c>
      <c r="E5" s="34" t="s">
        <v>132</v>
      </c>
      <c r="F5" s="36" t="s">
        <v>133</v>
      </c>
    </row>
    <row r="6" spans="1:6" s="7" customFormat="1" x14ac:dyDescent="0.25">
      <c r="A6" s="152">
        <v>1</v>
      </c>
      <c r="B6" s="38" t="s">
        <v>76</v>
      </c>
      <c r="C6" s="198"/>
      <c r="D6" s="153"/>
      <c r="E6" s="154"/>
      <c r="F6" s="155"/>
    </row>
    <row r="7" spans="1:6" s="7" customFormat="1" x14ac:dyDescent="0.25">
      <c r="A7" s="156">
        <v>1.1000000000000001</v>
      </c>
      <c r="B7" s="157" t="s">
        <v>77</v>
      </c>
      <c r="C7" s="199"/>
      <c r="D7" s="158"/>
      <c r="E7" s="159"/>
      <c r="F7" s="160"/>
    </row>
    <row r="8" spans="1:6" s="7" customFormat="1" x14ac:dyDescent="0.25">
      <c r="A8" s="161" t="s">
        <v>78</v>
      </c>
      <c r="B8" s="162" t="s">
        <v>79</v>
      </c>
      <c r="C8" s="200" t="s">
        <v>61</v>
      </c>
      <c r="D8" s="163">
        <v>1</v>
      </c>
      <c r="E8" s="104"/>
      <c r="F8" s="105">
        <f>+ROUND(D8*E8,2)</f>
        <v>0</v>
      </c>
    </row>
    <row r="9" spans="1:6" s="7" customFormat="1" x14ac:dyDescent="0.25">
      <c r="A9" s="164" t="s">
        <v>80</v>
      </c>
      <c r="B9" s="165" t="s">
        <v>81</v>
      </c>
      <c r="C9" s="201" t="s">
        <v>61</v>
      </c>
      <c r="D9" s="166">
        <v>1</v>
      </c>
      <c r="E9" s="142"/>
      <c r="F9" s="147">
        <f>+ROUND(D9*E9,2)</f>
        <v>0</v>
      </c>
    </row>
    <row r="10" spans="1:6" s="7" customFormat="1" x14ac:dyDescent="0.25">
      <c r="A10" s="152">
        <v>2</v>
      </c>
      <c r="B10" s="38" t="s">
        <v>82</v>
      </c>
      <c r="C10" s="198"/>
      <c r="D10" s="153"/>
      <c r="E10" s="154"/>
      <c r="F10" s="155"/>
    </row>
    <row r="11" spans="1:6" s="7" customFormat="1" x14ac:dyDescent="0.25">
      <c r="A11" s="156">
        <v>2.1</v>
      </c>
      <c r="B11" s="157" t="s">
        <v>83</v>
      </c>
      <c r="C11" s="199"/>
      <c r="D11" s="158"/>
      <c r="E11" s="159"/>
      <c r="F11" s="160"/>
    </row>
    <row r="12" spans="1:6" s="7" customFormat="1" ht="25.5" x14ac:dyDescent="0.25">
      <c r="A12" s="167" t="s">
        <v>84</v>
      </c>
      <c r="B12" s="168" t="s">
        <v>85</v>
      </c>
      <c r="C12" s="202" t="s">
        <v>61</v>
      </c>
      <c r="D12" s="169">
        <v>1</v>
      </c>
      <c r="E12" s="111"/>
      <c r="F12" s="112">
        <f>+ROUND(D12*E12,2)</f>
        <v>0</v>
      </c>
    </row>
    <row r="13" spans="1:6" s="7" customFormat="1" x14ac:dyDescent="0.25">
      <c r="A13" s="170">
        <v>2.2000000000000002</v>
      </c>
      <c r="B13" s="171" t="s">
        <v>86</v>
      </c>
      <c r="C13" s="203"/>
      <c r="D13" s="144"/>
      <c r="E13" s="143"/>
      <c r="F13" s="148"/>
    </row>
    <row r="14" spans="1:6" s="7" customFormat="1" x14ac:dyDescent="0.25">
      <c r="A14" s="172" t="s">
        <v>87</v>
      </c>
      <c r="B14" s="173" t="s">
        <v>88</v>
      </c>
      <c r="C14" s="204" t="s">
        <v>66</v>
      </c>
      <c r="D14" s="144">
        <v>0.5</v>
      </c>
      <c r="E14" s="143"/>
      <c r="F14" s="148">
        <f>+ROUND(D14*E14,2)</f>
        <v>0</v>
      </c>
    </row>
    <row r="15" spans="1:6" s="7" customFormat="1" ht="25.5" x14ac:dyDescent="0.25">
      <c r="A15" s="172" t="s">
        <v>89</v>
      </c>
      <c r="B15" s="173" t="s">
        <v>90</v>
      </c>
      <c r="C15" s="204" t="s">
        <v>61</v>
      </c>
      <c r="D15" s="144">
        <v>1</v>
      </c>
      <c r="E15" s="143"/>
      <c r="F15" s="148">
        <f>+ROUND(D15*E15,2)</f>
        <v>0</v>
      </c>
    </row>
    <row r="16" spans="1:6" s="7" customFormat="1" ht="25.5" x14ac:dyDescent="0.25">
      <c r="A16" s="172" t="s">
        <v>91</v>
      </c>
      <c r="B16" s="173" t="s">
        <v>92</v>
      </c>
      <c r="C16" s="204" t="s">
        <v>61</v>
      </c>
      <c r="D16" s="144">
        <v>1</v>
      </c>
      <c r="E16" s="143"/>
      <c r="F16" s="148">
        <f>+ROUND(D16*E16,2)</f>
        <v>0</v>
      </c>
    </row>
    <row r="17" spans="1:6" s="7" customFormat="1" x14ac:dyDescent="0.25">
      <c r="A17" s="170">
        <v>2.2999999999999998</v>
      </c>
      <c r="B17" s="171" t="s">
        <v>94</v>
      </c>
      <c r="C17" s="203"/>
      <c r="D17" s="174"/>
      <c r="E17" s="175"/>
      <c r="F17" s="176"/>
    </row>
    <row r="18" spans="1:6" s="7" customFormat="1" x14ac:dyDescent="0.25">
      <c r="A18" s="177" t="s">
        <v>95</v>
      </c>
      <c r="B18" s="178" t="s">
        <v>96</v>
      </c>
      <c r="C18" s="205" t="s">
        <v>63</v>
      </c>
      <c r="D18" s="179">
        <v>3000</v>
      </c>
      <c r="E18" s="114"/>
      <c r="F18" s="115">
        <f>+ROUND(D18*E18,2)</f>
        <v>0</v>
      </c>
    </row>
    <row r="19" spans="1:6" s="7" customFormat="1" ht="25.5" x14ac:dyDescent="0.25">
      <c r="A19" s="164" t="s">
        <v>97</v>
      </c>
      <c r="B19" s="165" t="s">
        <v>98</v>
      </c>
      <c r="C19" s="201" t="s">
        <v>67</v>
      </c>
      <c r="D19" s="166">
        <v>900</v>
      </c>
      <c r="E19" s="142"/>
      <c r="F19" s="147">
        <f>+ROUND(D19*E19,2)</f>
        <v>0</v>
      </c>
    </row>
    <row r="20" spans="1:6" s="7" customFormat="1" ht="25.5" x14ac:dyDescent="0.25">
      <c r="A20" s="152">
        <v>3</v>
      </c>
      <c r="B20" s="38" t="s">
        <v>99</v>
      </c>
      <c r="C20" s="198"/>
      <c r="D20" s="153"/>
      <c r="E20" s="154"/>
      <c r="F20" s="155"/>
    </row>
    <row r="21" spans="1:6" s="7" customFormat="1" x14ac:dyDescent="0.25">
      <c r="A21" s="180">
        <v>3.1</v>
      </c>
      <c r="B21" s="157" t="s">
        <v>100</v>
      </c>
      <c r="C21" s="199"/>
      <c r="D21" s="158"/>
      <c r="E21" s="159"/>
      <c r="F21" s="160"/>
    </row>
    <row r="22" spans="1:6" s="7" customFormat="1" x14ac:dyDescent="0.25">
      <c r="A22" s="167" t="s">
        <v>101</v>
      </c>
      <c r="B22" s="168" t="s">
        <v>134</v>
      </c>
      <c r="C22" s="202" t="s">
        <v>62</v>
      </c>
      <c r="D22" s="169">
        <v>2</v>
      </c>
      <c r="E22" s="111"/>
      <c r="F22" s="112">
        <f>+ROUND(D22*E22,2)</f>
        <v>0</v>
      </c>
    </row>
    <row r="23" spans="1:6" s="7" customFormat="1" x14ac:dyDescent="0.25">
      <c r="A23" s="172" t="s">
        <v>103</v>
      </c>
      <c r="B23" s="173" t="s">
        <v>129</v>
      </c>
      <c r="C23" s="204" t="s">
        <v>105</v>
      </c>
      <c r="D23" s="181">
        <v>324000</v>
      </c>
      <c r="E23" s="143"/>
      <c r="F23" s="148">
        <f>+ROUND(D23*E23,2)</f>
        <v>0</v>
      </c>
    </row>
    <row r="24" spans="1:6" s="7" customFormat="1" x14ac:dyDescent="0.25">
      <c r="A24" s="170">
        <v>3.2</v>
      </c>
      <c r="B24" s="171" t="s">
        <v>106</v>
      </c>
      <c r="C24" s="203"/>
      <c r="D24" s="174"/>
      <c r="E24" s="175"/>
      <c r="F24" s="176"/>
    </row>
    <row r="25" spans="1:6" s="7" customFormat="1" x14ac:dyDescent="0.25">
      <c r="A25" s="172" t="s">
        <v>107</v>
      </c>
      <c r="B25" s="173" t="s">
        <v>130</v>
      </c>
      <c r="C25" s="204" t="s">
        <v>105</v>
      </c>
      <c r="D25" s="181">
        <v>324000</v>
      </c>
      <c r="E25" s="143"/>
      <c r="F25" s="148">
        <f>+ROUND(D25*E25,2)</f>
        <v>0</v>
      </c>
    </row>
    <row r="26" spans="1:6" s="7" customFormat="1" x14ac:dyDescent="0.25">
      <c r="A26" s="172" t="s">
        <v>109</v>
      </c>
      <c r="B26" s="173" t="s">
        <v>110</v>
      </c>
      <c r="C26" s="204" t="s">
        <v>105</v>
      </c>
      <c r="D26" s="181">
        <v>324000</v>
      </c>
      <c r="E26" s="143"/>
      <c r="F26" s="148">
        <f>+ROUND(D26*E26,2)</f>
        <v>0</v>
      </c>
    </row>
    <row r="27" spans="1:6" s="7" customFormat="1" x14ac:dyDescent="0.25">
      <c r="A27" s="177" t="s">
        <v>111</v>
      </c>
      <c r="B27" s="178" t="s">
        <v>112</v>
      </c>
      <c r="C27" s="205" t="s">
        <v>67</v>
      </c>
      <c r="D27" s="179">
        <v>80000</v>
      </c>
      <c r="E27" s="114"/>
      <c r="F27" s="115">
        <f>+ROUND(D27*E27,2)</f>
        <v>0</v>
      </c>
    </row>
    <row r="28" spans="1:6" s="7" customFormat="1" x14ac:dyDescent="0.25">
      <c r="A28" s="164" t="s">
        <v>113</v>
      </c>
      <c r="B28" s="165" t="s">
        <v>114</v>
      </c>
      <c r="C28" s="201" t="s">
        <v>67</v>
      </c>
      <c r="D28" s="182">
        <v>80000</v>
      </c>
      <c r="E28" s="142"/>
      <c r="F28" s="147">
        <f>+ROUND(D28*E28,2)</f>
        <v>0</v>
      </c>
    </row>
    <row r="29" spans="1:6" s="7" customFormat="1" ht="25.5" x14ac:dyDescent="0.25">
      <c r="A29" s="152">
        <v>4</v>
      </c>
      <c r="B29" s="38" t="s">
        <v>135</v>
      </c>
      <c r="C29" s="198"/>
      <c r="D29" s="153"/>
      <c r="E29" s="154"/>
      <c r="F29" s="155"/>
    </row>
    <row r="30" spans="1:6" s="7" customFormat="1" ht="25.5" x14ac:dyDescent="0.25">
      <c r="A30" s="180">
        <v>4.0999999999999996</v>
      </c>
      <c r="B30" s="183" t="s">
        <v>136</v>
      </c>
      <c r="C30" s="206" t="s">
        <v>67</v>
      </c>
      <c r="D30" s="184">
        <v>266666.67</v>
      </c>
      <c r="E30" s="145"/>
      <c r="F30" s="149">
        <f>+ROUND(D30*E30,2)</f>
        <v>0</v>
      </c>
    </row>
    <row r="31" spans="1:6" s="7" customFormat="1" x14ac:dyDescent="0.25">
      <c r="A31" s="185">
        <v>4.2</v>
      </c>
      <c r="B31" s="168" t="s">
        <v>137</v>
      </c>
      <c r="C31" s="202" t="s">
        <v>105</v>
      </c>
      <c r="D31" s="186">
        <v>216000</v>
      </c>
      <c r="E31" s="111"/>
      <c r="F31" s="112">
        <f>+ROUND(D31*E31,2)</f>
        <v>0</v>
      </c>
    </row>
    <row r="32" spans="1:6" s="7" customFormat="1" x14ac:dyDescent="0.25">
      <c r="A32" s="187">
        <v>4.3</v>
      </c>
      <c r="B32" s="173" t="s">
        <v>110</v>
      </c>
      <c r="C32" s="204" t="s">
        <v>105</v>
      </c>
      <c r="D32" s="181">
        <v>216000</v>
      </c>
      <c r="E32" s="143"/>
      <c r="F32" s="148">
        <f>+ROUND(D32*E32,2)</f>
        <v>0</v>
      </c>
    </row>
    <row r="33" spans="1:6" s="7" customFormat="1" x14ac:dyDescent="0.25">
      <c r="A33" s="188">
        <v>4.4000000000000004</v>
      </c>
      <c r="B33" s="178" t="s">
        <v>112</v>
      </c>
      <c r="C33" s="205" t="s">
        <v>67</v>
      </c>
      <c r="D33" s="179">
        <v>186666.67</v>
      </c>
      <c r="E33" s="114"/>
      <c r="F33" s="115">
        <f>+ROUND(D33*E33,2)</f>
        <v>0</v>
      </c>
    </row>
    <row r="34" spans="1:6" s="7" customFormat="1" x14ac:dyDescent="0.25">
      <c r="A34" s="189">
        <v>4.5</v>
      </c>
      <c r="B34" s="165" t="s">
        <v>114</v>
      </c>
      <c r="C34" s="201" t="s">
        <v>67</v>
      </c>
      <c r="D34" s="182">
        <v>186666.67</v>
      </c>
      <c r="E34" s="142"/>
      <c r="F34" s="147">
        <f>+ROUND(D34*E34,2)</f>
        <v>0</v>
      </c>
    </row>
    <row r="35" spans="1:6" s="7" customFormat="1" x14ac:dyDescent="0.25">
      <c r="A35" s="152">
        <v>5</v>
      </c>
      <c r="B35" s="38" t="s">
        <v>115</v>
      </c>
      <c r="C35" s="198"/>
      <c r="D35" s="153"/>
      <c r="E35" s="154"/>
      <c r="F35" s="155"/>
    </row>
    <row r="36" spans="1:6" s="7" customFormat="1" x14ac:dyDescent="0.25">
      <c r="A36" s="190">
        <v>5.0999999999999996</v>
      </c>
      <c r="B36" s="191" t="s">
        <v>116</v>
      </c>
      <c r="C36" s="207" t="s">
        <v>63</v>
      </c>
      <c r="D36" s="136">
        <v>10000</v>
      </c>
      <c r="E36" s="108"/>
      <c r="F36" s="109">
        <f>+ROUND(D36*E36,2)</f>
        <v>0</v>
      </c>
    </row>
    <row r="37" spans="1:6" s="7" customFormat="1" x14ac:dyDescent="0.25">
      <c r="A37" s="152">
        <v>6</v>
      </c>
      <c r="B37" s="38" t="s">
        <v>117</v>
      </c>
      <c r="C37" s="198"/>
      <c r="D37" s="153"/>
      <c r="E37" s="154"/>
      <c r="F37" s="155"/>
    </row>
    <row r="38" spans="1:6" s="7" customFormat="1" x14ac:dyDescent="0.25">
      <c r="A38" s="180">
        <v>6.1</v>
      </c>
      <c r="B38" s="183" t="s">
        <v>118</v>
      </c>
      <c r="C38" s="206" t="s">
        <v>61</v>
      </c>
      <c r="D38" s="192">
        <v>1</v>
      </c>
      <c r="E38" s="145"/>
      <c r="F38" s="149">
        <f>+ROUND(D38*E38,2)</f>
        <v>0</v>
      </c>
    </row>
    <row r="39" spans="1:6" s="7" customFormat="1" x14ac:dyDescent="0.25">
      <c r="A39" s="185">
        <v>6.2</v>
      </c>
      <c r="B39" s="168" t="s">
        <v>119</v>
      </c>
      <c r="C39" s="202" t="s">
        <v>61</v>
      </c>
      <c r="D39" s="169">
        <v>1</v>
      </c>
      <c r="E39" s="111"/>
      <c r="F39" s="112">
        <f>+ROUND(D39*E39,2)</f>
        <v>0</v>
      </c>
    </row>
    <row r="40" spans="1:6" s="7" customFormat="1" x14ac:dyDescent="0.25">
      <c r="A40" s="187">
        <v>6.3</v>
      </c>
      <c r="B40" s="173" t="s">
        <v>120</v>
      </c>
      <c r="C40" s="204" t="s">
        <v>61</v>
      </c>
      <c r="D40" s="144">
        <v>1</v>
      </c>
      <c r="E40" s="143"/>
      <c r="F40" s="148">
        <f>+ROUND(D40*E40,2)</f>
        <v>0</v>
      </c>
    </row>
    <row r="41" spans="1:6" s="7" customFormat="1" x14ac:dyDescent="0.25">
      <c r="A41" s="188">
        <v>6.4</v>
      </c>
      <c r="B41" s="178" t="s">
        <v>121</v>
      </c>
      <c r="C41" s="205" t="s">
        <v>61</v>
      </c>
      <c r="D41" s="193">
        <v>1</v>
      </c>
      <c r="E41" s="114"/>
      <c r="F41" s="115">
        <f>+ROUND(D41*E41,2)</f>
        <v>0</v>
      </c>
    </row>
    <row r="42" spans="1:6" s="7" customFormat="1" ht="25.5" x14ac:dyDescent="0.25">
      <c r="A42" s="189">
        <v>6.5</v>
      </c>
      <c r="B42" s="165" t="s">
        <v>122</v>
      </c>
      <c r="C42" s="201" t="s">
        <v>61</v>
      </c>
      <c r="D42" s="166">
        <v>1</v>
      </c>
      <c r="E42" s="142"/>
      <c r="F42" s="147">
        <f>+ROUND(D42*E42,2)</f>
        <v>0</v>
      </c>
    </row>
    <row r="43" spans="1:6" s="7" customFormat="1" x14ac:dyDescent="0.25">
      <c r="A43" s="152">
        <v>7</v>
      </c>
      <c r="B43" s="38" t="s">
        <v>123</v>
      </c>
      <c r="C43" s="198"/>
      <c r="D43" s="153"/>
      <c r="E43" s="154"/>
      <c r="F43" s="155"/>
    </row>
    <row r="44" spans="1:6" s="7" customFormat="1" x14ac:dyDescent="0.25">
      <c r="A44" s="194">
        <v>7.1</v>
      </c>
      <c r="B44" s="195" t="s">
        <v>124</v>
      </c>
      <c r="C44" s="208" t="s">
        <v>61</v>
      </c>
      <c r="D44" s="196">
        <v>1</v>
      </c>
      <c r="E44" s="146"/>
      <c r="F44" s="150">
        <f>+ROUND(D44*E44,2)</f>
        <v>0</v>
      </c>
    </row>
    <row r="45" spans="1:6" s="7" customFormat="1" x14ac:dyDescent="0.25">
      <c r="A45" s="189">
        <v>7.2</v>
      </c>
      <c r="B45" s="165" t="s">
        <v>125</v>
      </c>
      <c r="C45" s="201" t="s">
        <v>61</v>
      </c>
      <c r="D45" s="166">
        <v>1</v>
      </c>
      <c r="E45" s="142"/>
      <c r="F45" s="147">
        <f>+ROUND(D45*E45,2)</f>
        <v>0</v>
      </c>
    </row>
    <row r="46" spans="1:6" s="7" customFormat="1" x14ac:dyDescent="0.25">
      <c r="A46" s="152">
        <v>8</v>
      </c>
      <c r="B46" s="38" t="s">
        <v>149</v>
      </c>
      <c r="C46" s="198"/>
      <c r="D46" s="153"/>
      <c r="E46" s="154"/>
      <c r="F46" s="155"/>
    </row>
    <row r="47" spans="1:6" s="7" customFormat="1" x14ac:dyDescent="0.25">
      <c r="A47" s="180">
        <v>8.1</v>
      </c>
      <c r="B47" s="183" t="s">
        <v>150</v>
      </c>
      <c r="C47" s="206" t="s">
        <v>61</v>
      </c>
      <c r="D47" s="192">
        <v>1</v>
      </c>
      <c r="E47" s="145"/>
      <c r="F47" s="149"/>
    </row>
    <row r="48" spans="1:6" s="7" customFormat="1" x14ac:dyDescent="0.25">
      <c r="A48" s="197">
        <v>8.1999999999999993</v>
      </c>
      <c r="B48" s="162" t="s">
        <v>8</v>
      </c>
      <c r="C48" s="200" t="s">
        <v>62</v>
      </c>
      <c r="D48" s="163">
        <v>3</v>
      </c>
      <c r="E48" s="104"/>
      <c r="F48" s="105"/>
    </row>
    <row r="49" spans="1:6" s="7" customFormat="1" x14ac:dyDescent="0.25">
      <c r="A49" s="197">
        <v>8.3000000000000007</v>
      </c>
      <c r="B49" s="162" t="s">
        <v>12</v>
      </c>
      <c r="C49" s="200" t="s">
        <v>65</v>
      </c>
      <c r="D49" s="163">
        <v>2</v>
      </c>
      <c r="E49" s="104"/>
      <c r="F49" s="105"/>
    </row>
    <row r="50" spans="1:6" s="7" customFormat="1" x14ac:dyDescent="0.25">
      <c r="A50" s="197">
        <v>8.4</v>
      </c>
      <c r="B50" s="162" t="s">
        <v>151</v>
      </c>
      <c r="C50" s="200" t="s">
        <v>65</v>
      </c>
      <c r="D50" s="163">
        <v>3</v>
      </c>
      <c r="E50" s="104"/>
      <c r="F50" s="105"/>
    </row>
    <row r="51" spans="1:6" s="7" customFormat="1" ht="13.5" thickBot="1" x14ac:dyDescent="0.3">
      <c r="A51" s="189">
        <v>8.5</v>
      </c>
      <c r="B51" s="165" t="s">
        <v>152</v>
      </c>
      <c r="C51" s="201" t="s">
        <v>65</v>
      </c>
      <c r="D51" s="166">
        <v>3</v>
      </c>
      <c r="E51" s="142"/>
      <c r="F51" s="147"/>
    </row>
    <row r="52" spans="1:6" ht="12" customHeight="1" x14ac:dyDescent="0.25">
      <c r="A52" s="90" t="s">
        <v>1</v>
      </c>
      <c r="B52" s="91"/>
      <c r="C52" s="91"/>
      <c r="D52" s="91"/>
      <c r="E52" s="92"/>
      <c r="F52" s="132" t="s">
        <v>142</v>
      </c>
    </row>
    <row r="53" spans="1:6" ht="12" customHeight="1" x14ac:dyDescent="0.25">
      <c r="A53" s="130"/>
      <c r="B53" s="128" t="s">
        <v>138</v>
      </c>
      <c r="C53" s="79"/>
      <c r="D53" s="79"/>
      <c r="E53" s="129" t="s">
        <v>143</v>
      </c>
      <c r="F53" s="117" t="s">
        <v>145</v>
      </c>
    </row>
    <row r="54" spans="1:6" x14ac:dyDescent="0.25">
      <c r="A54" s="130"/>
      <c r="B54" s="128" t="s">
        <v>139</v>
      </c>
      <c r="C54" s="79"/>
      <c r="D54" s="79"/>
      <c r="E54" s="129" t="s">
        <v>144</v>
      </c>
      <c r="F54" s="117" t="s">
        <v>146</v>
      </c>
    </row>
    <row r="55" spans="1:6" ht="12" customHeight="1" x14ac:dyDescent="0.25">
      <c r="A55" s="130"/>
      <c r="B55" s="128" t="s">
        <v>72</v>
      </c>
      <c r="C55" s="79"/>
      <c r="D55" s="79"/>
      <c r="E55" s="80"/>
      <c r="F55" s="151" t="s">
        <v>147</v>
      </c>
    </row>
    <row r="56" spans="1:6" ht="12" customHeight="1" thickBot="1" x14ac:dyDescent="0.3">
      <c r="A56" s="93" t="s">
        <v>5</v>
      </c>
      <c r="B56" s="94"/>
      <c r="C56" s="94"/>
      <c r="D56" s="94"/>
      <c r="E56" s="95"/>
      <c r="F56" s="133" t="s">
        <v>148</v>
      </c>
    </row>
  </sheetData>
  <mergeCells count="3">
    <mergeCell ref="D3:F3"/>
    <mergeCell ref="D4:F4"/>
    <mergeCell ref="A1:F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landscape" r:id="rId1"/>
  <colBreaks count="1" manualBreakCount="1">
    <brk id="6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Cañete</vt:lpstr>
      <vt:lpstr>Huaura</vt:lpstr>
      <vt:lpstr>CD-Cañete</vt:lpstr>
      <vt:lpstr>CD-Huaura </vt:lpstr>
      <vt:lpstr>'CD-Cañete'!Área_de_impresión</vt:lpstr>
      <vt:lpstr>'CD-Huaura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2021-10-19T20:22:05Z</dcterms:modified>
</cp:coreProperties>
</file>