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HLA ABSOLUCIONES 281024\"/>
    </mc:Choice>
  </mc:AlternateContent>
  <bookViews>
    <workbookView xWindow="0" yWindow="0" windowWidth="23040" windowHeight="7236" firstSheet="3" activeTab="3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7" l="1"/>
  <c r="L36" i="17"/>
  <c r="L35" i="17"/>
  <c r="L34" i="17"/>
  <c r="L33" i="17"/>
  <c r="L32" i="17"/>
  <c r="L31" i="17"/>
  <c r="L29" i="17"/>
  <c r="L28" i="17"/>
  <c r="L26" i="17"/>
  <c r="L25" i="17"/>
  <c r="L23" i="17"/>
  <c r="L22" i="17"/>
  <c r="L21" i="17"/>
  <c r="L20" i="17"/>
  <c r="L18" i="17"/>
  <c r="L17" i="17"/>
  <c r="M41" i="17" l="1"/>
  <c r="M42" i="17"/>
  <c r="M43" i="17" l="1"/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K39" i="17" l="1"/>
  <c r="M6" i="17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N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V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H44" i="18"/>
  <c r="AR44" i="18" s="1"/>
  <c r="C44" i="18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L20" i="18" s="1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AR31" i="18" l="1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P132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H132" i="18"/>
  <c r="AH134" i="18" s="1"/>
  <c r="AP134" i="18"/>
  <c r="AR26" i="18"/>
  <c r="R47" i="18"/>
  <c r="AH47" i="18"/>
  <c r="T119" i="18"/>
  <c r="AJ119" i="18"/>
  <c r="F132" i="18"/>
  <c r="T47" i="18"/>
  <c r="T132" i="18" s="1"/>
  <c r="T134" i="18" s="1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J132" i="18" s="1"/>
  <c r="J134" i="18" s="1"/>
  <c r="Z47" i="18"/>
  <c r="L119" i="18"/>
  <c r="AB119" i="18"/>
  <c r="L47" i="18"/>
  <c r="AB47" i="18"/>
  <c r="AB132" i="18" s="1"/>
  <c r="AB134" i="18" s="1"/>
  <c r="H49" i="18"/>
  <c r="X49" i="18"/>
  <c r="AN49" i="18"/>
  <c r="N119" i="18"/>
  <c r="AD119" i="18"/>
  <c r="AJ47" i="18"/>
  <c r="AJ132" i="18" s="1"/>
  <c r="AJ134" i="18" s="1"/>
  <c r="F47" i="18"/>
  <c r="N47" i="18"/>
  <c r="N132" i="18" s="1"/>
  <c r="N134" i="18" s="1"/>
  <c r="AD47" i="18"/>
  <c r="AD132" i="18" s="1"/>
  <c r="AD134" i="18" s="1"/>
  <c r="P119" i="18"/>
  <c r="AF119" i="18"/>
  <c r="AL47" i="18"/>
  <c r="AL132" i="18" s="1"/>
  <c r="AL134" i="18" s="1"/>
  <c r="P47" i="18"/>
  <c r="L49" i="18"/>
  <c r="R119" i="18"/>
  <c r="L132" i="18" l="1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>
  <authors>
    <author>usuario</author>
  </authors>
  <commentList>
    <comment ref="J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<sst xmlns="http://schemas.openxmlformats.org/spreadsheetml/2006/main" count="1395" uniqueCount="719">
  <si>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</si>
  <si>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</si>
  <si>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</si>
  <si>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</si>
  <si>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</si>
  <si>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</si>
  <si>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</si>
  <si>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</si>
  <si>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</si>
  <si>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</si>
  <si>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</si>
  <si>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</si>
  <si>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</si>
  <si>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</si>
  <si>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</si>
  <si>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</si>
  <si>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</si>
  <si>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</si>
  <si>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</si>
  <si>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</si>
  <si>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</si>
  <si>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</si>
  <si>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</si>
  <si>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</si>
  <si>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</si>
  <si>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</si>
  <si>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</si>
  <si>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</si>
  <si>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</si>
  <si>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</si>
  <si>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</si>
  <si>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</si>
  <si>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</si>
  <si>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</si>
  <si>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</si>
  <si>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</si>
  <si>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</si>
  <si>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</si>
  <si>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</si>
  <si>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</si>
  <si>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</si>
  <si>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</si>
  <si>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</si>
  <si>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</si>
  <si>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</si>
  <si>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</si>
  <si>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</si>
  <si>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</si>
  <si>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</si>
  <si>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</si>
  <si>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</si>
  <si>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</si>
  <si>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</si>
  <si>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</si>
  <si>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</si>
  <si>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</si>
  <si>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</si>
  <si>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</si>
  <si>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</si>
  <si>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</si>
  <si>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</si>
  <si>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</si>
  <si>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</si>
  <si>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</si>
  <si>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</si>
  <si>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</si>
  <si>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</si>
  <si>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</si>
  <si>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</si>
  <si>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</si>
  <si>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</si>
  <si>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</si>
  <si>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</si>
  <si>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</si>
  <si>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</si>
  <si>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</si>
  <si>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</si>
  <si>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</si>
  <si>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</si>
  <si>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</si>
  <si>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</si>
  <si>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</si>
  <si>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</si>
  <si>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</si>
  <si>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</si>
  <si>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</si>
  <si>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</si>
  <si>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</si>
  <si>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</si>
  <si>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</si>
  <si>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</si>
  <si>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</si>
  <si>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</si>
  <si>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</si>
  <si>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</si>
  <si>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</si>
  <si>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</si>
  <si>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</si>
  <si>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</si>
  <si>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</si>
  <si>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</si>
  <si>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</si>
  <si>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</si>
  <si>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</si>
  <si>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</si>
  <si>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</si>
  <si>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</si>
  <si>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</si>
  <si>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</si>
  <si>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</si>
  <si>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</si>
  <si>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</si>
  <si>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</si>
  <si>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</si>
  <si>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</si>
  <si>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</si>
  <si>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</si>
  <si>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</si>
  <si>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</si>
  <si>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</si>
  <si>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</si>
  <si>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</si>
  <si>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</si>
  <si>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</si>
  <si>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</si>
  <si>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</si>
  <si>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</si>
  <si>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</si>
  <si>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</si>
  <si>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</si>
  <si>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</si>
  <si>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</si>
  <si>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</si>
  <si>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</si>
  <si>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</si>
  <si>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</si>
  <si>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</si>
  <si>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</si>
  <si>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</si>
  <si>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</si>
  <si>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</si>
  <si>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</si>
  <si>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</si>
  <si>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</si>
  <si>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</si>
  <si>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</si>
  <si>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</si>
  <si>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</si>
  <si>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</si>
  <si>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</si>
  <si>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</si>
  <si>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</si>
  <si>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</si>
  <si>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</si>
  <si>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</si>
  <si>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</si>
  <si>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</si>
  <si>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</si>
  <si>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</si>
  <si>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</si>
  <si>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</si>
  <si>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</si>
  <si>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</si>
  <si>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</si>
  <si>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</si>
  <si>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</si>
  <si>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</si>
  <si>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</si>
  <si>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</si>
  <si>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</si>
  <si>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</si>
  <si>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</si>
  <si>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</si>
  <si>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</si>
  <si>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</si>
  <si>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</si>
  <si>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</si>
  <si>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</si>
  <si>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</si>
  <si>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</si>
  <si>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</si>
  <si>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</si>
  <si>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</si>
  <si>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</si>
  <si>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</si>
  <si>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</si>
  <si>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</si>
  <si>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</si>
  <si>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</si>
  <si>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</si>
  <si>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</si>
  <si>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</si>
  <si>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</si>
  <si>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</si>
  <si>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</si>
  <si>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</si>
  <si>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</si>
  <si>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</si>
  <si>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</si>
  <si>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</si>
  <si>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</si>
  <si>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</si>
  <si>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</si>
  <si>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</si>
  <si>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</si>
  <si>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</si>
  <si>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</si>
  <si>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</si>
  <si>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</si>
  <si>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</si>
  <si>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</si>
  <si>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</si>
  <si>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</si>
  <si>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</si>
  <si>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</si>
  <si>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</si>
  <si>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</si>
  <si>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</si>
  <si>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</si>
  <si>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</si>
  <si>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</si>
  <si>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</si>
  <si>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</si>
  <si>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</si>
  <si>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</si>
  <si>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</si>
  <si>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</si>
  <si>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</si>
  <si>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</si>
  <si>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</si>
  <si>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</si>
  <si>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</si>
  <si>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</si>
  <si>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</si>
  <si>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</si>
  <si>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</si>
  <si>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</si>
  <si>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</si>
  <si>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</si>
  <si>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</si>
  <si>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</si>
  <si>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</si>
  <si>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</si>
  <si>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</si>
  <si>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</si>
  <si>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</si>
  <si>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</si>
  <si>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</si>
  <si>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</si>
  <si>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</si>
  <si>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</si>
  <si>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</si>
  <si>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</si>
  <si>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</si>
  <si>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</si>
  <si>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</si>
  <si>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</si>
  <si>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</si>
  <si>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</si>
  <si>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</si>
  <si>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</si>
  <si>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</si>
  <si>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</si>
  <si>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</si>
  <si>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</si>
  <si>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</si>
  <si>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</si>
  <si>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</si>
  <si>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</si>
  <si>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</si>
  <si>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</si>
  <si>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</si>
  <si>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</si>
  <si>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</si>
  <si>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</si>
  <si>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</si>
  <si>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</si>
  <si>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</si>
  <si>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</si>
  <si>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</si>
  <si>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</si>
  <si>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</si>
  <si>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</si>
  <si>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</si>
  <si>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</si>
  <si>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</si>
  <si>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</si>
  <si>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</si>
  <si>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</si>
  <si>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</si>
  <si>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</si>
  <si>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</si>
  <si>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</si>
  <si>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</si>
  <si>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</si>
  <si>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</si>
  <si>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</si>
  <si>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</si>
  <si>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</si>
  <si>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</si>
  <si>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</si>
  <si>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</si>
  <si>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</si>
  <si>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</si>
  <si>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</si>
  <si>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</si>
  <si>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</si>
  <si>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</si>
  <si>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</si>
  <si>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</si>
  <si>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</si>
  <si>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</si>
  <si>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</si>
  <si>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</si>
  <si>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</si>
  <si>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</si>
  <si>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</si>
  <si>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</si>
  <si>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</si>
  <si>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</si>
  <si>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</si>
  <si>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</si>
  <si>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</si>
  <si>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</si>
  <si>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</si>
  <si>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</si>
  <si>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</si>
  <si>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</si>
  <si>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</si>
  <si>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</si>
  <si>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</si>
  <si>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</si>
  <si>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</si>
  <si>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</si>
  <si>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</si>
  <si>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</si>
  <si>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</si>
  <si>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</si>
  <si>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</si>
  <si>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</si>
  <si>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</si>
  <si>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</si>
  <si>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</si>
  <si>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</si>
  <si>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</si>
  <si>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</si>
  <si>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</si>
  <si>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</si>
  <si>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</si>
  <si>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</si>
  <si>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</si>
  <si>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</si>
  <si>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</si>
  <si>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</si>
  <si>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</si>
  <si>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</si>
  <si>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</si>
  <si>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</si>
  <si>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</si>
  <si>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</si>
  <si>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</si>
  <si>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</si>
  <si>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</si>
  <si>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</si>
  <si>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</si>
  <si>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</si>
  <si>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</si>
  <si>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</si>
  <si>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</si>
  <si>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</si>
  <si>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</si>
  <si>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</si>
  <si>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</si>
  <si>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</si>
  <si>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</si>
  <si>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</si>
  <si>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</si>
  <si>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</si>
  <si>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</si>
  <si>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</si>
  <si>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</si>
  <si>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</si>
  <si>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</si>
  <si>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</si>
  <si>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</si>
  <si>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</si>
  <si>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</si>
  <si>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</si>
  <si>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</si>
  <si>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</si>
  <si>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</si>
  <si>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</si>
  <si>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</si>
  <si>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</si>
  <si>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</si>
  <si>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</si>
  <si>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</si>
  <si>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</si>
  <si>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</si>
  <si>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</si>
  <si>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</si>
  <si>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</si>
  <si>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</si>
  <si>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</si>
  <si>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</si>
  <si>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</si>
  <si>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</si>
  <si>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</si>
  <si>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</si>
  <si>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</si>
  <si>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</si>
  <si>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</si>
  <si>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</si>
  <si>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</si>
  <si>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</si>
  <si>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</si>
  <si>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</si>
  <si>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</si>
  <si>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</si>
  <si>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</si>
  <si>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</si>
  <si>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</si>
  <si>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</si>
  <si>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</si>
  <si>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</si>
  <si>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</si>
  <si>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</si>
  <si>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</si>
  <si>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</si>
  <si>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</si>
  <si>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</si>
  <si>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</si>
  <si>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</si>
  <si>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</si>
  <si>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</si>
  <si>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</si>
  <si>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</si>
  <si>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</si>
  <si>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</si>
  <si>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</si>
  <si>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</si>
  <si>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</si>
  <si>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</si>
  <si>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</si>
  <si>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</si>
  <si>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</si>
  <si>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</si>
  <si>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</si>
  <si>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</si>
  <si>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</si>
  <si>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</si>
  <si>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</si>
  <si>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</si>
  <si>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</si>
  <si>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</si>
  <si>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</si>
  <si>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</si>
  <si>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</si>
  <si>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</si>
  <si>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</si>
  <si>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</si>
  <si>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</si>
  <si>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</si>
  <si>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</si>
  <si>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</si>
  <si>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</si>
  <si>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</si>
  <si>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</si>
  <si>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</si>
  <si>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</si>
  <si>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</si>
  <si>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</si>
  <si>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</si>
  <si>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</si>
  <si>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</si>
  <si>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</si>
  <si>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</si>
  <si>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</si>
  <si>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</si>
  <si>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</si>
  <si>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</si>
  <si>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</si>
  <si>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</si>
  <si>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</si>
  <si>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</si>
  <si>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</si>
  <si>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</si>
  <si>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</si>
  <si>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</si>
  <si>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</si>
  <si>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</si>
  <si>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</si>
  <si>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</si>
  <si>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</si>
  <si>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</si>
  <si>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</si>
  <si>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</si>
  <si>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</si>
  <si>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</si>
  <si>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</si>
  <si>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</si>
  <si>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</si>
  <si>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</si>
  <si>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</si>
  <si>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</si>
  <si>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</si>
  <si>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</si>
  <si>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</si>
  <si>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</si>
  <si>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</si>
  <si>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</si>
  <si>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</si>
  <si>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</si>
  <si>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</si>
  <si>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</si>
  <si>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</si>
  <si>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</si>
  <si>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</si>
  <si>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</si>
  <si>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</si>
  <si>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</si>
  <si>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</si>
  <si>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</si>
  <si>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</si>
  <si>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</si>
  <si>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</si>
  <si>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</si>
  <si>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</si>
  <si>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</si>
  <si>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</si>
  <si>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</si>
  <si>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</si>
  <si>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</si>
  <si>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</si>
  <si>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</si>
  <si>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</si>
  <si>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</si>
  <si>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</si>
  <si>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</si>
  <si>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</si>
  <si>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</si>
  <si>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</si>
  <si>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</si>
  <si>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</si>
  <si>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</si>
  <si>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</si>
  <si>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</si>
  <si>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</si>
  <si>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</si>
  <si>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</si>
  <si>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</si>
  <si>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</si>
  <si>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</si>
  <si>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</si>
  <si>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</si>
  <si>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</si>
  <si>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</si>
  <si>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</si>
  <si>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</si>
  <si>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</si>
  <si>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</si>
  <si>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</si>
  <si>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</si>
  <si>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</si>
  <si>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</si>
  <si>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</si>
  <si>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</si>
  <si>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</si>
  <si>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</si>
  <si>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</si>
  <si>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</si>
  <si>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</si>
  <si>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</si>
  <si>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</si>
  <si>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</si>
  <si>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</si>
  <si>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</si>
  <si>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</si>
  <si>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</si>
  <si>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</si>
  <si>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</si>
  <si>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</si>
  <si>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</si>
  <si>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</si>
  <si>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</si>
  <si>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</si>
  <si>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</si>
  <si>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</si>
  <si>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</si>
  <si>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</si>
  <si>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</si>
  <si>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</si>
  <si>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</si>
  <si>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</si>
  <si>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</si>
  <si>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</si>
  <si>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</si>
  <si>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</si>
  <si>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</si>
  <si>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</si>
  <si>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</si>
  <si>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</si>
  <si>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</si>
  <si>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2. Adelanto : XXXX</t>
  </si>
  <si>
    <t xml:space="preserve">3. Garantía bancarias : Fianza bancaria 10 % del valor de contrato - SI / NO 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</si>
  <si>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</si>
  <si>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</si>
  <si>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</si>
  <si>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</si>
  <si>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</si>
  <si>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</si>
  <si>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</si>
  <si>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</si>
  <si>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</si>
  <si>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</si>
  <si>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</si>
  <si>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</si>
  <si>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</si>
  <si>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</si>
  <si>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</si>
  <si>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</si>
  <si>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</si>
  <si>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</si>
  <si>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</si>
  <si>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</si>
  <si>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</si>
  <si>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</si>
  <si>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</si>
  <si>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</si>
  <si>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</si>
  <si>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</si>
  <si>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</si>
  <si>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</si>
  <si>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</si>
  <si>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</si>
  <si>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</si>
  <si>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</si>
  <si>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</si>
  <si>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</si>
  <si>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</si>
  <si>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</si>
  <si>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</si>
  <si>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</si>
  <si>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</si>
  <si>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</si>
  <si>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</si>
  <si>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</si>
  <si>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</si>
  <si>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</si>
  <si>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</si>
  <si>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</si>
  <si>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</si>
  <si>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</si>
  <si>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</si>
  <si>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</si>
  <si>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</si>
  <si>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</si>
  <si>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</si>
  <si>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</si>
  <si>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</si>
  <si>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</si>
  <si>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</si>
  <si>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</si>
  <si>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</si>
  <si>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</si>
  <si>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</si>
  <si>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</si>
  <si>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</si>
  <si>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</si>
  <si>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</si>
  <si>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</si>
  <si>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</si>
  <si>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</si>
  <si>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</si>
  <si>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</si>
  <si>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</si>
  <si>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</si>
  <si>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</si>
  <si>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</si>
  <si>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</si>
  <si>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</si>
  <si>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>Ok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</si>
  <si>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</si>
  <si>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</si>
  <si>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</si>
  <si>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</si>
  <si>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</si>
  <si>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</si>
  <si>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</si>
  <si>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</si>
  <si>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</si>
  <si>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</si>
  <si>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</si>
  <si>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</si>
  <si>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</si>
  <si>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</si>
  <si>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</si>
  <si>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</si>
  <si>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</si>
  <si>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</si>
  <si>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</si>
  <si>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</si>
  <si>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</si>
  <si>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</si>
  <si>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</si>
  <si>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</si>
  <si>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r>
      <t xml:space="preserve">
100% (B) </t>
    </r>
    <r>
      <rPr>
        <sz val="16"/>
        <color rgb="FF0070C0"/>
        <rFont val="Arial"/>
        <family val="2"/>
      </rPr>
      <t>*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</si>
  <si>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</si>
  <si>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</si>
  <si>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</si>
  <si>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r>
      <t xml:space="preserve">
100% (C ) </t>
    </r>
    <r>
      <rPr>
        <sz val="16"/>
        <color rgb="FF0070C0"/>
        <rFont val="Arial"/>
        <family val="2"/>
      </rPr>
      <t>*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</si>
  <si>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</si>
  <si>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</si>
  <si>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</si>
  <si>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</si>
  <si>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>Se adjuntará al informe mensual del PBVRP  un cuadro resumen (en la sección pertinente) y en anexo la matriz de demandas sociales (solicitudes, quejas y reclamos) en la cual se reportará el estatus y acciones de la queja o reclamo, y registros de acompañamiento social.</t>
  </si>
  <si>
    <t>1. Forma de Pago :credito</t>
  </si>
  <si>
    <t>si</t>
  </si>
  <si>
    <t>5. Disponibilidad : inmediata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</si>
</sst>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color rgb="FF0070C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500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1" fontId="37" fillId="0" borderId="17" xfId="1" applyNumberFormat="1" applyFont="1" applyBorder="1" applyAlignment="1">
      <alignment horizontal="center" vertical="center" wrapText="1"/>
    </xf>
    <xf numFmtId="1" fontId="12" fillId="0" borderId="16" xfId="1" applyNumberFormat="1" applyFont="1" applyBorder="1" applyAlignment="1">
      <alignment horizontal="center" vertical="center" wrapText="1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1" fontId="12" fillId="0" borderId="16" xfId="1" applyNumberFormat="1" applyFont="1" applyBorder="1" applyAlignment="1">
      <alignment horizontal="center" vertical="top" wrapText="1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37" fillId="0" borderId="16" xfId="0" applyFont="1" applyBorder="1" applyAlignment="1">
      <alignment horizontal="center" vertical="center" wrapText="1"/>
    </xf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37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top" wrapText="1"/>
    </xf>
    <xf numFmtId="0" fontId="37" fillId="0" borderId="16" xfId="0" applyFont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top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vertical="top" wrapText="1"/>
    </xf>
    <xf numFmtId="0" fontId="37" fillId="0" borderId="17" xfId="0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37" fillId="2" borderId="17" xfId="0" applyFont="1" applyFill="1" applyBorder="1" applyAlignment="1">
      <alignment horizontal="left" vertical="center" wrapText="1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12" fillId="0" borderId="17" xfId="1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 wrapText="1"/>
    </xf>
    <xf numFmtId="1" fontId="37" fillId="17" borderId="17" xfId="1" applyNumberFormat="1" applyFont="1" applyFill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 wrapText="1"/>
    </xf>
    <xf numFmtId="0" fontId="54" fillId="24" borderId="17" xfId="0" applyFont="1" applyFill="1" applyBorder="1" applyAlignment="1">
      <alignment horizontal="center" vertical="center" wrapText="1"/>
    </xf>
    <xf numFmtId="0" fontId="54" fillId="24" borderId="16" xfId="1" applyFont="1" applyFill="1" applyBorder="1" applyAlignment="1">
      <alignment horizontal="center" vertical="center" wrapText="1"/>
    </xf>
    <xf numFmtId="1" fontId="54" fillId="24" borderId="16" xfId="1" applyNumberFormat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vertical="top" wrapText="1"/>
    </xf>
    <xf numFmtId="1" fontId="54" fillId="24" borderId="17" xfId="1" applyNumberFormat="1" applyFont="1" applyFill="1" applyBorder="1" applyAlignment="1">
      <alignment horizontal="center" vertical="center" wrapText="1"/>
    </xf>
    <xf numFmtId="0" fontId="54" fillId="24" borderId="16" xfId="0" applyFont="1" applyFill="1" applyBorder="1" applyAlignment="1">
      <alignment horizontal="center" vertical="center" wrapText="1"/>
    </xf>
    <xf numFmtId="0" fontId="17" fillId="0" borderId="0" xfId="1" applyFont="1"/>
    <xf numFmtId="1" fontId="55" fillId="24" borderId="16" xfId="1" applyNumberFormat="1" applyFont="1" applyFill="1" applyBorder="1" applyAlignment="1">
      <alignment horizontal="center" vertical="center" wrapText="1"/>
    </xf>
    <xf numFmtId="0" fontId="54" fillId="24" borderId="16" xfId="0" applyFont="1" applyFill="1" applyBorder="1" applyAlignment="1">
      <alignment horizontal="left" vertical="top" wrapText="1"/>
    </xf>
    <xf numFmtId="1" fontId="12" fillId="23" borderId="16" xfId="1" applyNumberFormat="1" applyFont="1" applyFill="1" applyBorder="1" applyAlignment="1">
      <alignment horizontal="center" vertical="center" wrapText="1"/>
    </xf>
    <xf numFmtId="0" fontId="55" fillId="24" borderId="16" xfId="0" applyFont="1" applyFill="1" applyBorder="1" applyAlignment="1">
      <alignment horizontal="center" vertical="center" wrapText="1"/>
    </xf>
    <xf numFmtId="0" fontId="55" fillId="24" borderId="17" xfId="0" applyFont="1" applyFill="1" applyBorder="1" applyAlignment="1">
      <alignment horizontal="center" vertical="center"/>
    </xf>
    <xf numFmtId="0" fontId="11" fillId="0" borderId="26" xfId="1" applyBorder="1"/>
    <xf numFmtId="9" fontId="37" fillId="25" borderId="16" xfId="4" applyFont="1" applyFill="1" applyBorder="1" applyAlignment="1">
      <alignment horizontal="center" vertical="center"/>
    </xf>
    <xf numFmtId="9" fontId="37" fillId="0" borderId="16" xfId="4" applyFont="1" applyFill="1" applyBorder="1" applyAlignment="1">
      <alignment horizontal="center" vertical="center"/>
    </xf>
    <xf numFmtId="0" fontId="56" fillId="0" borderId="25" xfId="1" applyFont="1" applyBorder="1"/>
    <xf numFmtId="0" fontId="57" fillId="0" borderId="37" xfId="1" applyFont="1" applyBorder="1"/>
    <xf numFmtId="0" fontId="56" fillId="0" borderId="37" xfId="1" applyFont="1" applyBorder="1"/>
    <xf numFmtId="9" fontId="11" fillId="2" borderId="0" xfId="1" applyNumberFormat="1" applyFill="1" applyAlignment="1">
      <alignment horizontal="center" vertical="center"/>
    </xf>
    <xf numFmtId="168" fontId="37" fillId="0" borderId="16" xfId="4" applyNumberFormat="1" applyFont="1" applyBorder="1" applyAlignment="1">
      <alignment horizontal="center" vertical="center"/>
    </xf>
    <xf numFmtId="168" fontId="37" fillId="25" borderId="16" xfId="4" applyNumberFormat="1" applyFont="1" applyFill="1" applyBorder="1" applyAlignment="1">
      <alignment horizontal="center" vertical="center"/>
    </xf>
    <xf numFmtId="0" fontId="56" fillId="0" borderId="35" xfId="1" applyFont="1" applyBorder="1"/>
    <xf numFmtId="0" fontId="11" fillId="0" borderId="39" xfId="1" applyBorder="1"/>
    <xf numFmtId="0" fontId="11" fillId="0" borderId="0" xfId="1" applyBorder="1"/>
    <xf numFmtId="0" fontId="11" fillId="0" borderId="0" xfId="1" applyBorder="1" applyAlignment="1">
      <alignment horizontal="center" vertical="center"/>
    </xf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167" fontId="11" fillId="17" borderId="16" xfId="5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37" fillId="2" borderId="17" xfId="0" applyFont="1" applyFill="1" applyBorder="1" applyAlignment="1">
      <alignment horizontal="left" vertical="center" wrapText="1"/>
    </xf>
    <xf numFmtId="0" fontId="37" fillId="2" borderId="18" xfId="0" applyFont="1" applyFill="1" applyBorder="1" applyAlignment="1">
      <alignment horizontal="left"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18" xfId="1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37" fillId="2" borderId="30" xfId="1" applyFont="1" applyFill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45" fillId="15" borderId="16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23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Millares" xfId="5" builtinId="3"/>
    <cellStyle name="Moneda 2" xfId="2"/>
    <cellStyle name="Normal" xfId="0" builtinId="0"/>
    <cellStyle name="Normal 2" xfId="1"/>
    <cellStyle name="Porcentaje" xfId="4" builtinId="5"/>
    <cellStyle name="Porcentaje 2" xfId="3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886199" y="601869"/>
          <a:ext cx="10836305" cy="5468207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32923" y="148735"/>
          <a:ext cx="10888786" cy="562070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8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9 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8" sqref="B8"/>
    </sheetView>
  </sheetViews>
  <sheetFormatPr baseColWidth="10" defaultRowHeight="14.4" x14ac:dyDescent="0.3"/>
  <cols>
    <col min="1" max="1" width="5.44140625" bestFit="1" customWidth="1"/>
    <col min="2" max="2" width="37.5546875" bestFit="1" customWidth="1"/>
  </cols>
  <sheetData>
    <row r="2" spans="1:2" x14ac:dyDescent="0.3">
      <c r="A2" t="s">
        <v>11</v>
      </c>
      <c r="B2" t="s">
        <v>57</v>
      </c>
    </row>
    <row r="3" spans="1:2" ht="18" customHeight="1" x14ac:dyDescent="0.3">
      <c r="A3" t="s">
        <v>58</v>
      </c>
      <c r="B3" t="s">
        <v>51</v>
      </c>
    </row>
    <row r="4" spans="1:2" ht="18" customHeight="1" x14ac:dyDescent="0.3">
      <c r="A4" t="s">
        <v>59</v>
      </c>
      <c r="B4" t="s">
        <v>52</v>
      </c>
    </row>
    <row r="5" spans="1:2" ht="18" customHeight="1" x14ac:dyDescent="0.3">
      <c r="A5" t="s">
        <v>60</v>
      </c>
      <c r="B5" t="s">
        <v>53</v>
      </c>
    </row>
    <row r="6" spans="1:2" ht="18" customHeight="1" x14ac:dyDescent="0.3">
      <c r="A6" t="s">
        <v>61</v>
      </c>
      <c r="B6" t="s">
        <v>54</v>
      </c>
    </row>
    <row r="7" spans="1:2" ht="18" customHeight="1" x14ac:dyDescent="0.3">
      <c r="A7" t="s">
        <v>62</v>
      </c>
      <c r="B7" t="s">
        <v>55</v>
      </c>
    </row>
    <row r="8" spans="1:2" ht="18" customHeight="1" x14ac:dyDescent="0.3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"/>
  <sheetViews>
    <sheetView workbookViewId="0">
      <selection activeCell="D11" sqref="D11"/>
    </sheetView>
  </sheetViews>
  <sheetFormatPr baseColWidth="10" defaultRowHeight="14.4" x14ac:dyDescent="0.3"/>
  <sheetData>
    <row r="2" spans="2:8" ht="15" thickBot="1" x14ac:dyDescent="0.35">
      <c r="B2" t="s">
        <v>66</v>
      </c>
    </row>
    <row r="3" spans="2:8" x14ac:dyDescent="0.3">
      <c r="B3" s="355" t="s">
        <v>65</v>
      </c>
      <c r="C3" s="356"/>
      <c r="D3" s="356"/>
      <c r="E3" s="356"/>
      <c r="F3" s="356"/>
      <c r="G3" s="356"/>
      <c r="H3" s="357"/>
    </row>
    <row r="4" spans="2:8" x14ac:dyDescent="0.3">
      <c r="B4" s="358"/>
      <c r="C4" s="359"/>
      <c r="D4" s="359"/>
      <c r="E4" s="359"/>
      <c r="F4" s="359"/>
      <c r="G4" s="359"/>
      <c r="H4" s="360"/>
    </row>
    <row r="5" spans="2:8" ht="15" thickBot="1" x14ac:dyDescent="0.35">
      <c r="B5" s="361"/>
      <c r="C5" s="362"/>
      <c r="D5" s="362"/>
      <c r="E5" s="362"/>
      <c r="F5" s="362"/>
      <c r="G5" s="362"/>
      <c r="H5" s="363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8671875" defaultRowHeight="13.2" outlineLevelCol="1" x14ac:dyDescent="0.25"/>
  <cols>
    <col min="1" max="1" width="29" style="17" customWidth="1"/>
    <col min="2" max="2" width="27.88671875" style="17" customWidth="1"/>
    <col min="3" max="3" width="31.6640625" style="17" customWidth="1"/>
    <col min="4" max="4" width="7" style="63" customWidth="1"/>
    <col min="5" max="5" width="28.109375" style="17" customWidth="1"/>
    <col min="6" max="6" width="27.33203125" style="17" customWidth="1"/>
    <col min="7" max="7" width="10.6640625" style="97" customWidth="1"/>
    <col min="8" max="8" width="11.44140625" style="97" customWidth="1"/>
    <col min="9" max="9" width="9.44140625" style="97" customWidth="1"/>
    <col min="10" max="10" width="9.6640625" style="97" hidden="1" customWidth="1"/>
    <col min="11" max="11" width="9.44140625" style="97" hidden="1" customWidth="1"/>
    <col min="12" max="12" width="9.6640625" style="97" hidden="1" customWidth="1"/>
    <col min="13" max="13" width="11.33203125" style="17" hidden="1" customWidth="1"/>
    <col min="14" max="19" width="5.6640625" style="17" hidden="1" customWidth="1" outlineLevel="1"/>
    <col min="20" max="20" width="9.6640625" style="97" hidden="1" customWidth="1" collapsed="1"/>
    <col min="21" max="22" width="9.44140625" style="97" hidden="1" customWidth="1"/>
    <col min="23" max="23" width="11.44140625" style="17" hidden="1" customWidth="1"/>
    <col min="24" max="46" width="5.6640625" style="17" hidden="1" customWidth="1" outlineLevel="1"/>
    <col min="47" max="47" width="3.88671875" style="17" hidden="1" customWidth="1" outlineLevel="1"/>
    <col min="48" max="48" width="9.6640625" style="97" hidden="1" customWidth="1" collapsed="1"/>
    <col min="49" max="49" width="9.44140625" style="97" hidden="1" customWidth="1"/>
    <col min="50" max="50" width="9.88671875" style="97" hidden="1" customWidth="1"/>
    <col min="51" max="51" width="12.33203125" style="17" hidden="1" customWidth="1"/>
    <col min="52" max="75" width="5.6640625" style="17" hidden="1" customWidth="1" outlineLevel="1"/>
    <col min="76" max="76" width="9.6640625" style="97" hidden="1" customWidth="1" collapsed="1"/>
    <col min="77" max="77" width="9.44140625" style="97" hidden="1" customWidth="1"/>
    <col min="78" max="78" width="9.6640625" style="97" hidden="1" customWidth="1"/>
    <col min="79" max="79" width="12" style="17" hidden="1" customWidth="1"/>
    <col min="80" max="102" width="5.6640625" style="17" hidden="1" customWidth="1" outlineLevel="1"/>
    <col min="103" max="103" width="5.88671875" style="17" hidden="1" customWidth="1" outlineLevel="1"/>
    <col min="104" max="104" width="8.88671875" style="17" collapsed="1"/>
    <col min="105" max="16384" width="8.8867187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64" t="s">
        <v>125</v>
      </c>
      <c r="O1" s="364"/>
      <c r="P1" s="364"/>
      <c r="Q1" s="364"/>
      <c r="R1" s="364"/>
      <c r="S1" s="364"/>
      <c r="X1" s="364" t="s">
        <v>125</v>
      </c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  <c r="AR1" s="364"/>
      <c r="AS1" s="364"/>
      <c r="AT1" s="364"/>
      <c r="AU1" s="364"/>
      <c r="AZ1" s="364" t="s">
        <v>125</v>
      </c>
      <c r="BA1" s="364"/>
      <c r="BB1" s="364"/>
      <c r="BC1" s="364"/>
      <c r="BD1" s="364"/>
      <c r="BE1" s="364"/>
      <c r="BF1" s="364"/>
      <c r="BG1" s="364"/>
      <c r="BH1" s="364"/>
      <c r="BI1" s="364"/>
      <c r="BJ1" s="364"/>
      <c r="BK1" s="364"/>
      <c r="BL1" s="364"/>
      <c r="BM1" s="364"/>
      <c r="BN1" s="364"/>
      <c r="BO1" s="364"/>
      <c r="BP1" s="364"/>
      <c r="BQ1" s="364"/>
      <c r="BR1" s="364"/>
      <c r="BS1" s="364"/>
      <c r="BT1" s="364"/>
      <c r="BU1" s="364"/>
      <c r="BV1" s="364"/>
      <c r="BW1" s="364"/>
      <c r="CB1" s="364" t="s">
        <v>125</v>
      </c>
      <c r="CC1" s="364"/>
      <c r="CD1" s="364"/>
      <c r="CE1" s="364"/>
      <c r="CF1" s="364"/>
      <c r="CG1" s="364"/>
      <c r="CH1" s="364"/>
      <c r="CI1" s="364"/>
      <c r="CJ1" s="364"/>
      <c r="CK1" s="364"/>
      <c r="CL1" s="364"/>
      <c r="CM1" s="364"/>
      <c r="CN1" s="364"/>
      <c r="CO1" s="364"/>
      <c r="CP1" s="364"/>
      <c r="CQ1" s="364"/>
      <c r="CR1" s="364"/>
      <c r="CS1" s="364"/>
      <c r="CT1" s="364"/>
      <c r="CU1" s="364"/>
      <c r="CV1" s="364"/>
      <c r="CW1" s="364"/>
      <c r="CX1" s="364"/>
      <c r="CY1" s="364"/>
    </row>
    <row r="2" spans="1:103" s="19" customFormat="1" x14ac:dyDescent="0.3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67" t="s">
        <v>211</v>
      </c>
      <c r="K2" s="368"/>
      <c r="L2" s="368"/>
      <c r="M2" s="369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67" t="s">
        <v>212</v>
      </c>
      <c r="U2" s="368"/>
      <c r="V2" s="368"/>
      <c r="W2" s="369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67" t="s">
        <v>213</v>
      </c>
      <c r="AW2" s="368"/>
      <c r="AX2" s="368"/>
      <c r="AY2" s="369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67" t="s">
        <v>214</v>
      </c>
      <c r="BY2" s="368"/>
      <c r="BZ2" s="368"/>
      <c r="CA2" s="369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8.4" x14ac:dyDescent="0.3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" customHeight="1" x14ac:dyDescent="0.3">
      <c r="A4" s="377" t="s">
        <v>352</v>
      </c>
      <c r="B4" s="378"/>
      <c r="C4" s="378"/>
      <c r="D4" s="378"/>
      <c r="E4" s="378"/>
      <c r="F4" s="378"/>
      <c r="G4" s="378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2" customHeight="1" x14ac:dyDescent="0.3">
      <c r="A5" s="374" t="s">
        <v>354</v>
      </c>
      <c r="B5" s="374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2" customHeight="1" x14ac:dyDescent="0.3">
      <c r="A6" s="376"/>
      <c r="B6" s="375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">
      <c r="A7" s="370" t="s">
        <v>210</v>
      </c>
      <c r="B7" s="370"/>
      <c r="C7" s="370"/>
      <c r="D7" s="370"/>
      <c r="E7" s="370"/>
      <c r="F7" s="370"/>
      <c r="G7" s="370"/>
      <c r="H7" s="370"/>
      <c r="I7" s="371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" customHeight="1" x14ac:dyDescent="0.3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" customHeight="1" x14ac:dyDescent="0.3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" customHeight="1" x14ac:dyDescent="0.3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" customHeight="1" x14ac:dyDescent="0.3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4" customHeight="1" x14ac:dyDescent="0.3">
      <c r="A12" s="365" t="s">
        <v>255</v>
      </c>
      <c r="B12" s="365"/>
      <c r="C12" s="365"/>
      <c r="D12" s="366"/>
      <c r="E12" s="366"/>
      <c r="F12" s="366"/>
      <c r="G12" s="366"/>
      <c r="H12" s="366"/>
      <c r="I12" s="366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5" customHeight="1" x14ac:dyDescent="0.3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">
      <c r="A15" s="372" t="s">
        <v>342</v>
      </c>
      <c r="B15" s="372"/>
      <c r="C15" s="372"/>
      <c r="D15" s="373"/>
      <c r="E15" s="372"/>
      <c r="F15" s="365"/>
      <c r="G15" s="366"/>
      <c r="H15" s="365"/>
      <c r="I15" s="366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" customHeight="1" x14ac:dyDescent="0.3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8" thickBot="1" x14ac:dyDescent="0.35">
      <c r="A17" s="379" t="s">
        <v>72</v>
      </c>
      <c r="B17" s="379"/>
      <c r="C17" s="379"/>
      <c r="D17" s="379"/>
      <c r="E17" s="379"/>
      <c r="F17" s="379"/>
      <c r="G17" s="379"/>
      <c r="H17" s="379"/>
      <c r="I17" s="380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2" customHeight="1" x14ac:dyDescent="0.3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200000000000003" x14ac:dyDescent="0.3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50000000000003" customHeight="1" x14ac:dyDescent="0.3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50000000000003" customHeight="1" x14ac:dyDescent="0.3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" customHeight="1" x14ac:dyDescent="0.3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x14ac:dyDescent="0.25">
      <c r="A24" s="381" t="s">
        <v>344</v>
      </c>
      <c r="B24" s="381"/>
      <c r="C24" s="381"/>
      <c r="D24" s="381"/>
      <c r="E24" s="381"/>
      <c r="F24" s="381"/>
      <c r="G24" s="381"/>
      <c r="H24" s="381"/>
      <c r="I24" s="382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5" customHeight="1" x14ac:dyDescent="0.25">
      <c r="A25" s="374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" customHeight="1" x14ac:dyDescent="0.25">
      <c r="A26" s="375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A25:A26"/>
    <mergeCell ref="A5:A6"/>
    <mergeCell ref="A4:G4"/>
    <mergeCell ref="B5:B6"/>
    <mergeCell ref="A17:I17"/>
    <mergeCell ref="A24:I24"/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34"/>
  <sheetViews>
    <sheetView tabSelected="1" topLeftCell="A4" zoomScale="92" zoomScaleNormal="92" workbookViewId="0">
      <selection activeCell="Y31" sqref="Y31"/>
    </sheetView>
  </sheetViews>
  <sheetFormatPr baseColWidth="10" defaultColWidth="11.5546875" defaultRowHeight="14.4" outlineLevelCol="1" x14ac:dyDescent="0.3"/>
  <cols>
    <col min="1" max="1" width="11.5546875" style="6" customWidth="1"/>
    <col min="2" max="15" width="11.5546875" style="6" hidden="1" customWidth="1" outlineLevel="1"/>
    <col min="16" max="16" width="11.109375" style="6" hidden="1" customWidth="1" outlineLevel="1"/>
    <col min="17" max="17" width="11.5546875" style="6" collapsed="1"/>
    <col min="18" max="16384" width="11.5546875" style="6"/>
  </cols>
  <sheetData>
    <row r="2" spans="2:32" ht="15" thickBot="1" x14ac:dyDescent="0.35"/>
    <row r="3" spans="2:32" ht="15" thickBot="1" x14ac:dyDescent="0.35">
      <c r="B3" s="241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3"/>
    </row>
    <row r="4" spans="2:32" x14ac:dyDescent="0.3">
      <c r="B4" s="244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6"/>
      <c r="R4" s="286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8"/>
    </row>
    <row r="5" spans="2:32" x14ac:dyDescent="0.3">
      <c r="B5" s="244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6"/>
      <c r="R5" s="289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1"/>
    </row>
    <row r="6" spans="2:32" x14ac:dyDescent="0.3">
      <c r="B6" s="244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6"/>
      <c r="R6" s="289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1"/>
    </row>
    <row r="7" spans="2:32" x14ac:dyDescent="0.3">
      <c r="B7" s="244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6"/>
      <c r="R7" s="289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1"/>
    </row>
    <row r="8" spans="2:32" x14ac:dyDescent="0.3">
      <c r="B8" s="244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6"/>
      <c r="R8" s="289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0"/>
      <c r="AE8" s="290"/>
      <c r="AF8" s="291"/>
    </row>
    <row r="9" spans="2:32" x14ac:dyDescent="0.3">
      <c r="B9" s="244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6"/>
      <c r="R9" s="289"/>
      <c r="S9" s="290"/>
      <c r="T9" s="290"/>
      <c r="U9" s="290"/>
      <c r="V9" s="290"/>
      <c r="W9" s="290"/>
      <c r="X9" s="290"/>
      <c r="Y9" s="290"/>
      <c r="Z9" s="290"/>
      <c r="AA9" s="290"/>
      <c r="AB9" s="290"/>
      <c r="AC9" s="290"/>
      <c r="AD9" s="290"/>
      <c r="AE9" s="290"/>
      <c r="AF9" s="291"/>
    </row>
    <row r="10" spans="2:32" x14ac:dyDescent="0.3">
      <c r="B10" s="244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6"/>
      <c r="R10" s="289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91"/>
    </row>
    <row r="11" spans="2:32" x14ac:dyDescent="0.3">
      <c r="B11" s="244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6"/>
      <c r="R11" s="289"/>
      <c r="S11" s="290"/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91"/>
    </row>
    <row r="12" spans="2:32" x14ac:dyDescent="0.3">
      <c r="B12" s="244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  <c r="P12" s="246"/>
      <c r="R12" s="289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1"/>
    </row>
    <row r="13" spans="2:32" x14ac:dyDescent="0.3">
      <c r="B13" s="244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6"/>
      <c r="R13" s="289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1"/>
    </row>
    <row r="14" spans="2:32" x14ac:dyDescent="0.3">
      <c r="B14" s="244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6"/>
      <c r="R14" s="289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1"/>
    </row>
    <row r="15" spans="2:32" x14ac:dyDescent="0.3">
      <c r="B15" s="244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  <c r="P15" s="246"/>
      <c r="R15" s="289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1"/>
    </row>
    <row r="16" spans="2:32" x14ac:dyDescent="0.3">
      <c r="B16" s="244"/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6"/>
      <c r="R16" s="289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1"/>
    </row>
    <row r="17" spans="2:32" x14ac:dyDescent="0.3">
      <c r="B17" s="244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6"/>
      <c r="R17" s="289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1"/>
    </row>
    <row r="18" spans="2:32" x14ac:dyDescent="0.3">
      <c r="B18" s="244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6"/>
      <c r="R18" s="289"/>
      <c r="S18" s="290"/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1"/>
    </row>
    <row r="19" spans="2:32" x14ac:dyDescent="0.3">
      <c r="B19" s="244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6"/>
      <c r="R19" s="289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1"/>
    </row>
    <row r="20" spans="2:32" x14ac:dyDescent="0.3">
      <c r="B20" s="244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6"/>
      <c r="R20" s="289"/>
      <c r="S20" s="290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1"/>
    </row>
    <row r="21" spans="2:32" x14ac:dyDescent="0.3">
      <c r="B21" s="244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6"/>
      <c r="R21" s="289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1"/>
    </row>
    <row r="22" spans="2:32" x14ac:dyDescent="0.3">
      <c r="B22" s="244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6"/>
      <c r="R22" s="289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1"/>
    </row>
    <row r="23" spans="2:32" x14ac:dyDescent="0.3">
      <c r="B23" s="244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6"/>
      <c r="R23" s="289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1"/>
    </row>
    <row r="24" spans="2:32" x14ac:dyDescent="0.3">
      <c r="B24" s="244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6"/>
      <c r="R24" s="289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1"/>
    </row>
    <row r="25" spans="2:32" x14ac:dyDescent="0.3">
      <c r="B25" s="244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6"/>
      <c r="R25" s="289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1"/>
    </row>
    <row r="26" spans="2:32" x14ac:dyDescent="0.3">
      <c r="B26" s="244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6"/>
      <c r="R26" s="289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1"/>
    </row>
    <row r="27" spans="2:32" x14ac:dyDescent="0.3">
      <c r="B27" s="244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6"/>
      <c r="R27" s="289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1"/>
    </row>
    <row r="28" spans="2:32" x14ac:dyDescent="0.3">
      <c r="B28" s="244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6"/>
      <c r="R28" s="289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1"/>
    </row>
    <row r="29" spans="2:32" x14ac:dyDescent="0.3">
      <c r="B29" s="244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6"/>
      <c r="R29" s="289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91"/>
    </row>
    <row r="30" spans="2:32" x14ac:dyDescent="0.3">
      <c r="B30" s="244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6"/>
      <c r="R30" s="289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1"/>
    </row>
    <row r="31" spans="2:32" x14ac:dyDescent="0.3">
      <c r="B31" s="244"/>
      <c r="C31" s="245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6"/>
      <c r="R31" s="289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1"/>
    </row>
    <row r="32" spans="2:32" x14ac:dyDescent="0.3">
      <c r="B32" s="244"/>
      <c r="C32" s="245"/>
      <c r="D32" s="245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6"/>
      <c r="R32" s="289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1"/>
    </row>
    <row r="33" spans="2:32" x14ac:dyDescent="0.3">
      <c r="B33" s="244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6"/>
      <c r="R33" s="289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91"/>
    </row>
    <row r="34" spans="2:32" ht="15" thickBot="1" x14ac:dyDescent="0.35">
      <c r="B34" s="247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9"/>
      <c r="R34" s="292"/>
      <c r="S34" s="293"/>
      <c r="T34" s="293"/>
      <c r="U34" s="293"/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8"/>
  <sheetViews>
    <sheetView showGridLines="0" zoomScale="94" zoomScaleNormal="94" workbookViewId="0">
      <pane ySplit="15" topLeftCell="A34" activePane="bottomLeft" state="frozen"/>
      <selection pane="bottomLeft" activeCell="B51" sqref="B51"/>
    </sheetView>
  </sheetViews>
  <sheetFormatPr baseColWidth="10" defaultColWidth="8.88671875" defaultRowHeight="13.2" outlineLevelRow="1" x14ac:dyDescent="0.25"/>
  <cols>
    <col min="1" max="1" width="6" style="261" bestFit="1" customWidth="1"/>
    <col min="2" max="2" width="38.5546875" style="17" bestFit="1" customWidth="1"/>
    <col min="3" max="4" width="31.6640625" style="17" customWidth="1"/>
    <col min="5" max="5" width="18.33203125" style="97" customWidth="1"/>
    <col min="6" max="6" width="33.33203125" style="17" customWidth="1"/>
    <col min="7" max="7" width="32.6640625" style="17" customWidth="1"/>
    <col min="8" max="8" width="13.5546875" style="97" customWidth="1"/>
    <col min="9" max="9" width="12.88671875" style="97" customWidth="1"/>
    <col min="10" max="10" width="11.6640625" style="97" customWidth="1"/>
    <col min="11" max="11" width="10.6640625" style="97" customWidth="1"/>
    <col min="12" max="12" width="11.33203125" style="97" customWidth="1"/>
    <col min="13" max="13" width="15.109375" style="97" customWidth="1"/>
    <col min="14" max="14" width="8.88671875" style="311"/>
    <col min="15" max="50" width="8.88671875" style="231"/>
    <col min="51" max="16384" width="8.88671875" style="17"/>
  </cols>
  <sheetData>
    <row r="1" spans="1:50" customFormat="1" ht="14.4" customHeight="1" x14ac:dyDescent="0.3">
      <c r="A1" s="388" t="s">
        <v>668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90"/>
      <c r="N1" s="30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customFormat="1" ht="14.4" customHeight="1" x14ac:dyDescent="0.3">
      <c r="A2" s="391"/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3"/>
      <c r="N2" s="30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customFormat="1" ht="14.4" customHeight="1" x14ac:dyDescent="0.3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3"/>
      <c r="N3" s="302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customFormat="1" ht="14.4" customHeight="1" thickBot="1" x14ac:dyDescent="0.35">
      <c r="A4" s="394"/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6"/>
      <c r="N4" s="302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customFormat="1" ht="3" customHeight="1" x14ac:dyDescent="0.3">
      <c r="A5" s="6"/>
      <c r="B5" s="300"/>
      <c r="C5" s="300"/>
      <c r="D5" s="300"/>
      <c r="E5" s="300"/>
      <c r="F5" s="300"/>
      <c r="G5" s="300"/>
      <c r="H5" s="300"/>
      <c r="I5" s="300"/>
      <c r="J5" s="300"/>
      <c r="N5" s="302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customFormat="1" ht="18" customHeight="1" x14ac:dyDescent="0.3">
      <c r="A6" s="385"/>
      <c r="B6" s="386"/>
      <c r="C6" s="386"/>
      <c r="D6" s="386"/>
      <c r="E6" s="386"/>
      <c r="F6" s="386"/>
      <c r="G6" s="386"/>
      <c r="H6" s="386"/>
      <c r="I6" s="386"/>
      <c r="J6" s="386"/>
      <c r="K6" s="387"/>
      <c r="L6" s="301" t="s">
        <v>669</v>
      </c>
      <c r="M6" s="342">
        <f>SUM(K17:K38)</f>
        <v>1</v>
      </c>
      <c r="N6" s="302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customFormat="1" ht="24" hidden="1" customHeight="1" x14ac:dyDescent="0.3">
      <c r="A7" s="383" t="s">
        <v>670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3"/>
      <c r="M7" s="384"/>
      <c r="N7" s="30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customFormat="1" ht="14.4" hidden="1" x14ac:dyDescent="0.3">
      <c r="A8" s="417" t="s">
        <v>671</v>
      </c>
      <c r="B8" s="418"/>
      <c r="C8" s="418"/>
      <c r="D8" s="418"/>
      <c r="E8" s="418"/>
      <c r="F8" s="418"/>
      <c r="G8" s="418"/>
      <c r="H8" s="418"/>
      <c r="I8" s="418"/>
      <c r="J8" s="418"/>
      <c r="K8" s="418"/>
      <c r="L8" s="418"/>
      <c r="M8" s="419"/>
      <c r="N8" s="30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customFormat="1" ht="39.6" hidden="1" customHeight="1" x14ac:dyDescent="0.3">
      <c r="A9" s="409" t="s">
        <v>672</v>
      </c>
      <c r="B9" s="409"/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10"/>
      <c r="N9" s="30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customFormat="1" ht="15.6" hidden="1" x14ac:dyDescent="0.3">
      <c r="A10" s="406" t="s">
        <v>673</v>
      </c>
      <c r="B10" s="407"/>
      <c r="C10" s="407"/>
      <c r="D10" s="407"/>
      <c r="E10" s="407"/>
      <c r="F10" s="407"/>
      <c r="G10" s="407"/>
      <c r="H10" s="407"/>
      <c r="I10" s="407"/>
      <c r="J10" s="407"/>
      <c r="K10" s="407"/>
      <c r="L10" s="407"/>
      <c r="M10" s="408"/>
      <c r="N10" s="30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303" customFormat="1" ht="18.600000000000001" hidden="1" customHeight="1" x14ac:dyDescent="0.3">
      <c r="A11" s="403" t="s">
        <v>674</v>
      </c>
      <c r="B11" s="404"/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5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302"/>
      <c r="AB11" s="302"/>
      <c r="AC11" s="302"/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302"/>
      <c r="AO11" s="302"/>
      <c r="AP11" s="302"/>
      <c r="AQ11" s="302"/>
      <c r="AR11" s="302"/>
      <c r="AS11" s="302"/>
      <c r="AT11" s="302"/>
      <c r="AU11" s="302"/>
      <c r="AV11" s="302"/>
      <c r="AW11" s="302"/>
      <c r="AX11" s="302"/>
    </row>
    <row r="12" spans="1:50" s="303" customFormat="1" ht="15.6" hidden="1" customHeight="1" x14ac:dyDescent="0.3">
      <c r="A12" s="403" t="s">
        <v>675</v>
      </c>
      <c r="B12" s="404"/>
      <c r="C12" s="404"/>
      <c r="D12" s="404"/>
      <c r="E12" s="404"/>
      <c r="F12" s="404"/>
      <c r="G12" s="404"/>
      <c r="H12" s="404"/>
      <c r="I12" s="404"/>
      <c r="J12" s="404"/>
      <c r="K12" s="404"/>
      <c r="L12" s="404"/>
      <c r="M12" s="405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  <c r="AW12" s="302"/>
      <c r="AX12" s="302"/>
    </row>
    <row r="13" spans="1:50" ht="14.4" hidden="1" customHeight="1" x14ac:dyDescent="0.25">
      <c r="A13" s="400" t="s">
        <v>91</v>
      </c>
      <c r="B13" s="401"/>
      <c r="C13" s="401"/>
      <c r="D13" s="401"/>
      <c r="E13" s="401"/>
      <c r="F13" s="401"/>
      <c r="G13" s="401"/>
      <c r="H13" s="401"/>
      <c r="I13" s="401"/>
      <c r="J13" s="401"/>
      <c r="K13" s="401"/>
      <c r="L13" s="401"/>
      <c r="M13" s="402"/>
    </row>
    <row r="14" spans="1:50" ht="14.4" hidden="1" customHeight="1" x14ac:dyDescent="0.25">
      <c r="A14" s="308"/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10"/>
    </row>
    <row r="15" spans="1:50" s="19" customFormat="1" ht="37.200000000000003" customHeight="1" x14ac:dyDescent="0.3">
      <c r="A15" s="295" t="s">
        <v>676</v>
      </c>
      <c r="B15" s="295" t="s">
        <v>331</v>
      </c>
      <c r="C15" s="295" t="s">
        <v>330</v>
      </c>
      <c r="D15" s="295" t="s">
        <v>337</v>
      </c>
      <c r="E15" s="296" t="s">
        <v>607</v>
      </c>
      <c r="F15" s="295" t="s">
        <v>610</v>
      </c>
      <c r="G15" s="295" t="s">
        <v>612</v>
      </c>
      <c r="H15" s="297" t="s">
        <v>611</v>
      </c>
      <c r="I15" s="298" t="s">
        <v>608</v>
      </c>
      <c r="J15" s="297" t="s">
        <v>678</v>
      </c>
      <c r="K15" s="299" t="s">
        <v>17</v>
      </c>
      <c r="L15" s="298" t="s">
        <v>677</v>
      </c>
      <c r="M15" s="299" t="s">
        <v>679</v>
      </c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  <c r="AI15" s="311"/>
      <c r="AJ15" s="311"/>
      <c r="AK15" s="311"/>
      <c r="AL15" s="311"/>
      <c r="AM15" s="311"/>
      <c r="AN15" s="311"/>
      <c r="AO15" s="311"/>
      <c r="AP15" s="311"/>
      <c r="AQ15" s="311"/>
      <c r="AR15" s="311"/>
      <c r="AS15" s="311"/>
      <c r="AT15" s="311"/>
      <c r="AU15" s="311"/>
      <c r="AV15" s="311"/>
      <c r="AW15" s="311"/>
      <c r="AX15" s="311"/>
    </row>
    <row r="16" spans="1:50" s="18" customFormat="1" ht="14.4" customHeight="1" x14ac:dyDescent="0.3">
      <c r="A16" s="262">
        <v>1</v>
      </c>
      <c r="B16" s="397" t="s">
        <v>633</v>
      </c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9"/>
      <c r="N16" s="311"/>
      <c r="O16" s="312"/>
      <c r="P16" s="312"/>
      <c r="Q16" s="312"/>
      <c r="R16" s="312"/>
      <c r="S16" s="312"/>
      <c r="T16" s="312"/>
      <c r="U16" s="312"/>
      <c r="V16" s="312"/>
      <c r="W16" s="312"/>
      <c r="X16" s="312"/>
      <c r="Y16" s="312"/>
      <c r="Z16" s="312"/>
      <c r="AA16" s="312"/>
      <c r="AB16" s="312"/>
      <c r="AC16" s="312"/>
      <c r="AD16" s="312"/>
      <c r="AE16" s="312"/>
      <c r="AF16" s="312"/>
      <c r="AG16" s="312"/>
      <c r="AH16" s="312"/>
      <c r="AI16" s="312"/>
      <c r="AJ16" s="312"/>
      <c r="AK16" s="312"/>
      <c r="AL16" s="312"/>
      <c r="AM16" s="312"/>
      <c r="AN16" s="312"/>
      <c r="AO16" s="312"/>
      <c r="AP16" s="312"/>
      <c r="AQ16" s="312"/>
      <c r="AR16" s="312"/>
      <c r="AS16" s="312"/>
      <c r="AT16" s="312"/>
      <c r="AU16" s="312"/>
      <c r="AV16" s="312"/>
      <c r="AW16" s="312"/>
      <c r="AX16" s="312"/>
    </row>
    <row r="17" spans="1:50" s="18" customFormat="1" ht="76.95" customHeight="1" x14ac:dyDescent="0.3">
      <c r="A17" s="264">
        <v>1.1000000000000001</v>
      </c>
      <c r="B17" s="413" t="s">
        <v>634</v>
      </c>
      <c r="C17" s="117" t="s">
        <v>635</v>
      </c>
      <c r="D17" s="117" t="s">
        <v>667</v>
      </c>
      <c r="E17" s="331" t="s">
        <v>685</v>
      </c>
      <c r="F17" s="240" t="s">
        <v>640</v>
      </c>
      <c r="G17" s="326" t="s">
        <v>703</v>
      </c>
      <c r="H17" s="100">
        <v>1</v>
      </c>
      <c r="I17" s="139" t="s">
        <v>427</v>
      </c>
      <c r="J17" s="100">
        <v>12</v>
      </c>
      <c r="K17" s="343">
        <f>0.25/17</f>
        <v>1.4705882352941176E-2</v>
      </c>
      <c r="L17" s="101">
        <f>+M17/J17</f>
        <v>1939.0375000000001</v>
      </c>
      <c r="M17" s="217">
        <v>23268.45</v>
      </c>
      <c r="N17" s="311" t="s">
        <v>681</v>
      </c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2"/>
      <c r="AB17" s="312"/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2"/>
      <c r="AN17" s="312"/>
      <c r="AO17" s="312"/>
      <c r="AP17" s="312"/>
      <c r="AQ17" s="312"/>
      <c r="AR17" s="312"/>
      <c r="AS17" s="312"/>
      <c r="AT17" s="312"/>
      <c r="AU17" s="312"/>
      <c r="AV17" s="312"/>
      <c r="AW17" s="312"/>
      <c r="AX17" s="312"/>
    </row>
    <row r="18" spans="1:50" s="18" customFormat="1" ht="76.95" customHeight="1" x14ac:dyDescent="0.3">
      <c r="A18" s="264">
        <v>1.2</v>
      </c>
      <c r="B18" s="414"/>
      <c r="C18" s="117" t="s">
        <v>665</v>
      </c>
      <c r="D18" s="117" t="s">
        <v>616</v>
      </c>
      <c r="E18" s="139" t="s">
        <v>617</v>
      </c>
      <c r="F18" s="240" t="s">
        <v>641</v>
      </c>
      <c r="G18" s="326" t="s">
        <v>703</v>
      </c>
      <c r="H18" s="100">
        <v>1</v>
      </c>
      <c r="I18" s="139" t="s">
        <v>427</v>
      </c>
      <c r="J18" s="100">
        <v>12</v>
      </c>
      <c r="K18" s="343">
        <f>0.25/17</f>
        <v>1.4705882352941176E-2</v>
      </c>
      <c r="L18" s="118">
        <f>+M18/J18</f>
        <v>1939</v>
      </c>
      <c r="M18" s="217">
        <v>23268</v>
      </c>
      <c r="N18" s="311" t="s">
        <v>681</v>
      </c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2"/>
      <c r="AQ18" s="312"/>
      <c r="AR18" s="312"/>
      <c r="AS18" s="312"/>
      <c r="AT18" s="312"/>
      <c r="AU18" s="312"/>
      <c r="AV18" s="312"/>
      <c r="AW18" s="312"/>
      <c r="AX18" s="312"/>
    </row>
    <row r="19" spans="1:50" s="18" customFormat="1" x14ac:dyDescent="0.3">
      <c r="A19" s="262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128"/>
      <c r="M19" s="133"/>
      <c r="N19" s="311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2"/>
      <c r="AB19" s="312"/>
      <c r="AC19" s="312"/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R19" s="312"/>
      <c r="AS19" s="312"/>
      <c r="AT19" s="312"/>
      <c r="AU19" s="312"/>
      <c r="AV19" s="312"/>
      <c r="AW19" s="312"/>
      <c r="AX19" s="312"/>
    </row>
    <row r="20" spans="1:50" s="18" customFormat="1" ht="84.6" customHeight="1" x14ac:dyDescent="0.3">
      <c r="A20" s="265">
        <v>2.1</v>
      </c>
      <c r="B20" s="78" t="s">
        <v>655</v>
      </c>
      <c r="C20" s="332" t="s">
        <v>686</v>
      </c>
      <c r="D20" s="325" t="s">
        <v>707</v>
      </c>
      <c r="E20" s="100" t="s">
        <v>628</v>
      </c>
      <c r="F20" s="81" t="s">
        <v>642</v>
      </c>
      <c r="G20" s="326" t="s">
        <v>703</v>
      </c>
      <c r="H20" s="326" t="s">
        <v>706</v>
      </c>
      <c r="I20" s="331" t="s">
        <v>708</v>
      </c>
      <c r="J20" s="100">
        <v>12</v>
      </c>
      <c r="K20" s="337">
        <f>1.5/17</f>
        <v>8.8235294117647065E-2</v>
      </c>
      <c r="L20" s="100">
        <f>+M20/J20</f>
        <v>11634</v>
      </c>
      <c r="M20" s="217">
        <v>139608</v>
      </c>
      <c r="N20" s="311" t="s">
        <v>681</v>
      </c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R20" s="312"/>
      <c r="AS20" s="312"/>
      <c r="AT20" s="312"/>
      <c r="AU20" s="312"/>
      <c r="AV20" s="312"/>
      <c r="AW20" s="312"/>
      <c r="AX20" s="312"/>
    </row>
    <row r="21" spans="1:50" s="18" customFormat="1" ht="86.4" customHeight="1" x14ac:dyDescent="0.3">
      <c r="A21" s="266">
        <v>2.2000000000000002</v>
      </c>
      <c r="B21" s="413" t="s">
        <v>636</v>
      </c>
      <c r="C21" s="252" t="s">
        <v>408</v>
      </c>
      <c r="D21" s="117" t="s">
        <v>666</v>
      </c>
      <c r="E21" s="100" t="s">
        <v>609</v>
      </c>
      <c r="F21" s="81" t="s">
        <v>637</v>
      </c>
      <c r="G21" s="326" t="s">
        <v>703</v>
      </c>
      <c r="H21" s="100">
        <v>2</v>
      </c>
      <c r="I21" s="139" t="s">
        <v>427</v>
      </c>
      <c r="J21" s="100">
        <v>12</v>
      </c>
      <c r="K21" s="338">
        <f>0.85/17</f>
        <v>4.9999999999999996E-2</v>
      </c>
      <c r="L21" s="100">
        <f>+M21/J21</f>
        <v>6463.3458333333328</v>
      </c>
      <c r="M21" s="217">
        <v>77560.149999999994</v>
      </c>
      <c r="N21" s="311" t="s">
        <v>681</v>
      </c>
      <c r="O21" s="312"/>
      <c r="P21" s="312"/>
      <c r="Q21" s="312"/>
      <c r="R21" s="312"/>
      <c r="S21" s="312"/>
      <c r="T21" s="312"/>
      <c r="U21" s="312"/>
      <c r="V21" s="312"/>
      <c r="W21" s="312"/>
      <c r="X21" s="312"/>
      <c r="Y21" s="312"/>
      <c r="Z21" s="312"/>
      <c r="AA21" s="312"/>
      <c r="AB21" s="312"/>
      <c r="AC21" s="312"/>
      <c r="AD21" s="312"/>
      <c r="AE21" s="312"/>
      <c r="AF21" s="312"/>
      <c r="AG21" s="312"/>
      <c r="AH21" s="312"/>
      <c r="AI21" s="312"/>
      <c r="AJ21" s="312"/>
      <c r="AK21" s="312"/>
      <c r="AL21" s="312"/>
      <c r="AM21" s="312"/>
      <c r="AN21" s="312"/>
      <c r="AO21" s="312"/>
      <c r="AP21" s="312"/>
      <c r="AQ21" s="312"/>
      <c r="AR21" s="312"/>
      <c r="AS21" s="312"/>
      <c r="AT21" s="312"/>
      <c r="AU21" s="312"/>
      <c r="AV21" s="312"/>
      <c r="AW21" s="312"/>
      <c r="AX21" s="312"/>
    </row>
    <row r="22" spans="1:50" s="18" customFormat="1" ht="75.599999999999994" customHeight="1" x14ac:dyDescent="0.3">
      <c r="A22" s="266">
        <v>2.2999999999999998</v>
      </c>
      <c r="B22" s="416"/>
      <c r="C22" s="252" t="s">
        <v>638</v>
      </c>
      <c r="D22" s="117" t="s">
        <v>713</v>
      </c>
      <c r="E22" s="100" t="s">
        <v>628</v>
      </c>
      <c r="F22" s="81" t="s">
        <v>639</v>
      </c>
      <c r="G22" s="326" t="s">
        <v>703</v>
      </c>
      <c r="H22" s="326" t="s">
        <v>710</v>
      </c>
      <c r="I22" s="333" t="s">
        <v>711</v>
      </c>
      <c r="J22" s="100">
        <v>12</v>
      </c>
      <c r="K22" s="337">
        <f>1.5/17</f>
        <v>8.8235294117647065E-2</v>
      </c>
      <c r="L22" s="100">
        <f>+M22/J22</f>
        <v>11634</v>
      </c>
      <c r="M22" s="217">
        <v>139608</v>
      </c>
      <c r="N22" s="311" t="s">
        <v>681</v>
      </c>
      <c r="O22" s="312"/>
      <c r="P22" s="312"/>
      <c r="Q22" s="312"/>
      <c r="R22" s="312"/>
      <c r="S22" s="312"/>
      <c r="T22" s="312"/>
      <c r="U22" s="312"/>
      <c r="V22" s="312"/>
      <c r="W22" s="312"/>
      <c r="X22" s="312"/>
      <c r="Y22" s="312"/>
      <c r="Z22" s="312"/>
      <c r="AA22" s="312"/>
      <c r="AB22" s="312"/>
      <c r="AC22" s="312"/>
      <c r="AD22" s="312"/>
      <c r="AE22" s="312"/>
      <c r="AF22" s="312"/>
      <c r="AG22" s="312"/>
      <c r="AH22" s="312"/>
      <c r="AI22" s="312"/>
      <c r="AJ22" s="312"/>
      <c r="AK22" s="312"/>
      <c r="AL22" s="312"/>
      <c r="AM22" s="312"/>
      <c r="AN22" s="312"/>
      <c r="AO22" s="312"/>
      <c r="AP22" s="312"/>
      <c r="AQ22" s="312"/>
      <c r="AR22" s="312"/>
      <c r="AS22" s="312"/>
      <c r="AT22" s="312"/>
      <c r="AU22" s="312"/>
      <c r="AV22" s="312"/>
      <c r="AW22" s="312"/>
      <c r="AX22" s="312"/>
    </row>
    <row r="23" spans="1:50" s="18" customFormat="1" ht="86.25" customHeight="1" x14ac:dyDescent="0.3">
      <c r="A23" s="266">
        <v>2.4</v>
      </c>
      <c r="B23" s="414"/>
      <c r="C23" s="252" t="s">
        <v>643</v>
      </c>
      <c r="D23" s="325" t="s">
        <v>687</v>
      </c>
      <c r="E23" s="326" t="s">
        <v>688</v>
      </c>
      <c r="F23" s="81" t="s">
        <v>639</v>
      </c>
      <c r="G23" s="326" t="s">
        <v>703</v>
      </c>
      <c r="H23" s="326" t="s">
        <v>689</v>
      </c>
      <c r="I23" s="331" t="s">
        <v>690</v>
      </c>
      <c r="J23" s="138">
        <v>12</v>
      </c>
      <c r="K23" s="337">
        <f>2/17</f>
        <v>0.11764705882352941</v>
      </c>
      <c r="L23" s="138">
        <f>+M23/J23</f>
        <v>15512.029999999999</v>
      </c>
      <c r="M23" s="217">
        <v>186144.36</v>
      </c>
      <c r="N23" s="311" t="s">
        <v>681</v>
      </c>
      <c r="O23" s="327"/>
      <c r="P23" s="312"/>
      <c r="Q23" s="312"/>
      <c r="R23" s="312"/>
      <c r="S23" s="312"/>
      <c r="T23" s="312"/>
      <c r="U23" s="312"/>
      <c r="V23" s="312"/>
      <c r="W23" s="312"/>
      <c r="X23" s="312"/>
      <c r="Y23" s="312"/>
      <c r="Z23" s="312"/>
      <c r="AA23" s="312"/>
      <c r="AB23" s="312"/>
      <c r="AC23" s="312"/>
      <c r="AD23" s="312"/>
      <c r="AE23" s="312"/>
      <c r="AF23" s="312"/>
      <c r="AG23" s="312"/>
      <c r="AH23" s="312"/>
      <c r="AI23" s="312"/>
      <c r="AJ23" s="312"/>
      <c r="AK23" s="312"/>
      <c r="AL23" s="312"/>
      <c r="AM23" s="312"/>
      <c r="AN23" s="312"/>
      <c r="AO23" s="312"/>
      <c r="AP23" s="312"/>
      <c r="AQ23" s="312"/>
      <c r="AR23" s="312"/>
      <c r="AS23" s="312"/>
      <c r="AT23" s="312"/>
      <c r="AU23" s="312"/>
      <c r="AV23" s="312"/>
      <c r="AW23" s="312"/>
      <c r="AX23" s="312"/>
    </row>
    <row r="24" spans="1:50" s="18" customFormat="1" ht="14.4" customHeight="1" x14ac:dyDescent="0.3">
      <c r="A24" s="262">
        <v>3</v>
      </c>
      <c r="B24" s="278" t="s">
        <v>255</v>
      </c>
      <c r="C24" s="279"/>
      <c r="D24" s="129"/>
      <c r="E24" s="129"/>
      <c r="F24" s="129"/>
      <c r="G24" s="129"/>
      <c r="H24" s="129"/>
      <c r="I24" s="135"/>
      <c r="J24" s="129"/>
      <c r="K24" s="129"/>
      <c r="L24" s="129"/>
      <c r="M24" s="133"/>
      <c r="N24" s="311"/>
      <c r="O24" s="312"/>
      <c r="P24" s="312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2"/>
      <c r="AG24" s="312"/>
      <c r="AH24" s="312"/>
      <c r="AI24" s="312"/>
      <c r="AJ24" s="312"/>
      <c r="AK24" s="312"/>
      <c r="AL24" s="312"/>
      <c r="AM24" s="312"/>
      <c r="AN24" s="312"/>
      <c r="AO24" s="312"/>
      <c r="AP24" s="312"/>
      <c r="AQ24" s="312"/>
      <c r="AR24" s="312"/>
      <c r="AS24" s="312"/>
      <c r="AT24" s="312"/>
      <c r="AU24" s="312"/>
      <c r="AV24" s="312"/>
      <c r="AW24" s="312"/>
      <c r="AX24" s="312"/>
    </row>
    <row r="25" spans="1:50" s="18" customFormat="1" ht="77.400000000000006" customHeight="1" x14ac:dyDescent="0.3">
      <c r="A25" s="265">
        <v>3.1</v>
      </c>
      <c r="B25" s="253" t="s">
        <v>656</v>
      </c>
      <c r="C25" s="252" t="s">
        <v>619</v>
      </c>
      <c r="D25" s="250" t="s">
        <v>644</v>
      </c>
      <c r="E25" s="100" t="s">
        <v>645</v>
      </c>
      <c r="F25" s="254" t="s">
        <v>618</v>
      </c>
      <c r="G25" s="326" t="s">
        <v>703</v>
      </c>
      <c r="H25" s="255">
        <v>1</v>
      </c>
      <c r="I25" s="139" t="s">
        <v>427</v>
      </c>
      <c r="J25" s="100">
        <v>12</v>
      </c>
      <c r="K25" s="343">
        <f>0.05/17</f>
        <v>2.9411764705882353E-3</v>
      </c>
      <c r="L25" s="100">
        <f>+M25/J25</f>
        <v>387.75</v>
      </c>
      <c r="M25" s="217">
        <v>4653</v>
      </c>
      <c r="N25" s="311" t="s">
        <v>681</v>
      </c>
      <c r="O25" s="312"/>
      <c r="P25" s="312"/>
      <c r="Q25" s="312"/>
      <c r="R25" s="312"/>
      <c r="S25" s="312"/>
      <c r="T25" s="312"/>
      <c r="U25" s="312"/>
      <c r="V25" s="312"/>
      <c r="W25" s="312"/>
      <c r="X25" s="312"/>
      <c r="Y25" s="312"/>
      <c r="Z25" s="312"/>
      <c r="AA25" s="312"/>
      <c r="AB25" s="312"/>
      <c r="AC25" s="312"/>
      <c r="AD25" s="312"/>
      <c r="AE25" s="312"/>
      <c r="AF25" s="312"/>
      <c r="AG25" s="312"/>
      <c r="AH25" s="312"/>
      <c r="AI25" s="312"/>
      <c r="AJ25" s="312"/>
      <c r="AK25" s="312"/>
      <c r="AL25" s="312"/>
      <c r="AM25" s="312"/>
      <c r="AN25" s="312"/>
      <c r="AO25" s="312"/>
      <c r="AP25" s="312"/>
      <c r="AQ25" s="312"/>
      <c r="AR25" s="312"/>
      <c r="AS25" s="312"/>
      <c r="AT25" s="312"/>
      <c r="AU25" s="312"/>
      <c r="AV25" s="312"/>
      <c r="AW25" s="312"/>
      <c r="AX25" s="312"/>
    </row>
    <row r="26" spans="1:50" s="18" customFormat="1" ht="79.95" customHeight="1" x14ac:dyDescent="0.3">
      <c r="A26" s="280">
        <v>3.2</v>
      </c>
      <c r="B26" s="277" t="s">
        <v>646</v>
      </c>
      <c r="C26" s="256" t="s">
        <v>648</v>
      </c>
      <c r="D26" s="270" t="s">
        <v>661</v>
      </c>
      <c r="E26" s="328" t="s">
        <v>691</v>
      </c>
      <c r="F26" s="271" t="s">
        <v>618</v>
      </c>
      <c r="G26" s="326" t="s">
        <v>703</v>
      </c>
      <c r="H26" s="272">
        <v>3</v>
      </c>
      <c r="I26" s="281" t="s">
        <v>427</v>
      </c>
      <c r="J26" s="138">
        <v>12</v>
      </c>
      <c r="K26" s="343">
        <f>0.05/17</f>
        <v>2.9411764705882353E-3</v>
      </c>
      <c r="L26" s="138">
        <f>+M26/J26</f>
        <v>387.75</v>
      </c>
      <c r="M26" s="282">
        <v>4653</v>
      </c>
      <c r="N26" s="311" t="s">
        <v>681</v>
      </c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2"/>
      <c r="Z26" s="312"/>
      <c r="AA26" s="312"/>
      <c r="AB26" s="312"/>
      <c r="AC26" s="312"/>
      <c r="AD26" s="312"/>
      <c r="AE26" s="312"/>
      <c r="AF26" s="312"/>
      <c r="AG26" s="312"/>
      <c r="AH26" s="312"/>
      <c r="AI26" s="312"/>
      <c r="AJ26" s="312"/>
      <c r="AK26" s="312"/>
      <c r="AL26" s="312"/>
      <c r="AM26" s="312"/>
      <c r="AN26" s="312"/>
      <c r="AO26" s="312"/>
      <c r="AP26" s="312"/>
      <c r="AQ26" s="312"/>
      <c r="AR26" s="312"/>
      <c r="AS26" s="312"/>
      <c r="AT26" s="312"/>
      <c r="AU26" s="312"/>
      <c r="AV26" s="312"/>
      <c r="AW26" s="312"/>
      <c r="AX26" s="312"/>
    </row>
    <row r="27" spans="1:50" s="18" customFormat="1" x14ac:dyDescent="0.3">
      <c r="A27" s="262">
        <v>4</v>
      </c>
      <c r="B27" s="283" t="s">
        <v>342</v>
      </c>
      <c r="C27" s="283"/>
      <c r="D27" s="284"/>
      <c r="E27" s="130"/>
      <c r="F27" s="285"/>
      <c r="G27" s="285"/>
      <c r="H27" s="130"/>
      <c r="I27" s="136"/>
      <c r="J27" s="130"/>
      <c r="K27" s="130"/>
      <c r="L27" s="130"/>
      <c r="M27" s="133"/>
      <c r="N27" s="311"/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2"/>
      <c r="AL27" s="312"/>
      <c r="AM27" s="312"/>
      <c r="AN27" s="312"/>
      <c r="AO27" s="312"/>
      <c r="AP27" s="312"/>
      <c r="AQ27" s="312"/>
      <c r="AR27" s="312"/>
      <c r="AS27" s="312"/>
      <c r="AT27" s="312"/>
      <c r="AU27" s="312"/>
      <c r="AV27" s="312"/>
      <c r="AW27" s="312"/>
      <c r="AX27" s="312"/>
    </row>
    <row r="28" spans="1:50" s="18" customFormat="1" ht="64.2" customHeight="1" x14ac:dyDescent="0.3">
      <c r="A28" s="267">
        <v>4.0999999999999996</v>
      </c>
      <c r="B28" s="252" t="s">
        <v>649</v>
      </c>
      <c r="C28" s="252" t="s">
        <v>407</v>
      </c>
      <c r="D28" s="250" t="s">
        <v>621</v>
      </c>
      <c r="E28" s="100" t="s">
        <v>613</v>
      </c>
      <c r="F28" s="252" t="s">
        <v>618</v>
      </c>
      <c r="G28" s="326" t="s">
        <v>703</v>
      </c>
      <c r="H28" s="329" t="s">
        <v>694</v>
      </c>
      <c r="I28" s="139" t="s">
        <v>427</v>
      </c>
      <c r="J28" s="100">
        <v>12</v>
      </c>
      <c r="K28" s="343">
        <f>0.05/17</f>
        <v>2.9411764705882353E-3</v>
      </c>
      <c r="L28" s="100">
        <f>+M28/J28</f>
        <v>387.75</v>
      </c>
      <c r="M28" s="217">
        <v>4653</v>
      </c>
      <c r="N28" s="311" t="s">
        <v>681</v>
      </c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2"/>
      <c r="AL28" s="312"/>
      <c r="AM28" s="312"/>
      <c r="AN28" s="312"/>
      <c r="AO28" s="312"/>
      <c r="AP28" s="312"/>
      <c r="AQ28" s="312"/>
      <c r="AR28" s="312"/>
      <c r="AS28" s="312"/>
      <c r="AT28" s="312"/>
      <c r="AU28" s="312"/>
      <c r="AV28" s="312"/>
      <c r="AW28" s="312"/>
      <c r="AX28" s="312"/>
    </row>
    <row r="29" spans="1:50" s="251" customFormat="1" ht="64.2" customHeight="1" x14ac:dyDescent="0.3">
      <c r="A29" s="267">
        <v>4.2</v>
      </c>
      <c r="B29" s="252" t="s">
        <v>615</v>
      </c>
      <c r="C29" s="332" t="s">
        <v>692</v>
      </c>
      <c r="D29" s="329" t="s">
        <v>693</v>
      </c>
      <c r="E29" s="100" t="s">
        <v>684</v>
      </c>
      <c r="F29" s="252" t="s">
        <v>618</v>
      </c>
      <c r="G29" s="326" t="s">
        <v>703</v>
      </c>
      <c r="H29" s="329" t="s">
        <v>695</v>
      </c>
      <c r="I29" s="139" t="s">
        <v>428</v>
      </c>
      <c r="J29" s="100">
        <v>12</v>
      </c>
      <c r="K29" s="344">
        <f>0.05/17</f>
        <v>2.9411764705882353E-3</v>
      </c>
      <c r="L29" s="100">
        <f>+M29/J29</f>
        <v>387.75</v>
      </c>
      <c r="M29" s="217">
        <v>4653</v>
      </c>
      <c r="N29" s="311" t="s">
        <v>681</v>
      </c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3"/>
      <c r="Z29" s="313"/>
      <c r="AA29" s="313"/>
      <c r="AB29" s="313"/>
      <c r="AC29" s="313"/>
      <c r="AD29" s="313"/>
      <c r="AE29" s="313"/>
      <c r="AF29" s="313"/>
      <c r="AG29" s="313"/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313"/>
      <c r="AX29" s="313"/>
    </row>
    <row r="30" spans="1:50" s="18" customFormat="1" x14ac:dyDescent="0.3">
      <c r="A30" s="263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131"/>
      <c r="M30" s="133"/>
      <c r="N30" s="311"/>
      <c r="O30" s="312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2"/>
      <c r="AA30" s="312"/>
      <c r="AB30" s="312"/>
      <c r="AC30" s="312"/>
      <c r="AD30" s="312"/>
      <c r="AE30" s="312"/>
      <c r="AF30" s="312"/>
      <c r="AG30" s="312"/>
      <c r="AH30" s="312"/>
      <c r="AI30" s="312"/>
      <c r="AJ30" s="312"/>
      <c r="AK30" s="312"/>
      <c r="AL30" s="312"/>
      <c r="AM30" s="312"/>
      <c r="AN30" s="312"/>
      <c r="AO30" s="312"/>
      <c r="AP30" s="312"/>
      <c r="AQ30" s="312"/>
      <c r="AR30" s="312"/>
      <c r="AS30" s="312"/>
      <c r="AT30" s="312"/>
      <c r="AU30" s="312"/>
      <c r="AV30" s="312"/>
      <c r="AW30" s="312"/>
      <c r="AX30" s="312"/>
    </row>
    <row r="31" spans="1:50" s="18" customFormat="1" ht="109.2" customHeight="1" x14ac:dyDescent="0.3">
      <c r="A31" s="264">
        <v>5.0999999999999996</v>
      </c>
      <c r="B31" s="411" t="s">
        <v>377</v>
      </c>
      <c r="C31" s="411" t="s">
        <v>651</v>
      </c>
      <c r="D31" s="257" t="s">
        <v>652</v>
      </c>
      <c r="E31" s="100" t="s">
        <v>657</v>
      </c>
      <c r="F31" s="254" t="s">
        <v>653</v>
      </c>
      <c r="G31" s="326" t="s">
        <v>703</v>
      </c>
      <c r="H31" s="329" t="s">
        <v>696</v>
      </c>
      <c r="I31" s="139" t="s">
        <v>427</v>
      </c>
      <c r="J31" s="100">
        <v>12</v>
      </c>
      <c r="K31" s="337">
        <f>1.5/17</f>
        <v>8.8235294117647065E-2</v>
      </c>
      <c r="L31" s="100">
        <f t="shared" ref="L31:L36" si="0">+M31/J31</f>
        <v>11634.022499999999</v>
      </c>
      <c r="M31" s="217">
        <v>139608.26999999999</v>
      </c>
      <c r="N31" s="311" t="s">
        <v>681</v>
      </c>
      <c r="O31" s="312"/>
      <c r="P31" s="312"/>
      <c r="Q31" s="312"/>
      <c r="R31" s="312"/>
      <c r="S31" s="312"/>
      <c r="T31" s="312"/>
      <c r="U31" s="312"/>
      <c r="V31" s="312"/>
      <c r="W31" s="312"/>
      <c r="X31" s="312"/>
      <c r="Y31" s="312"/>
      <c r="Z31" s="312"/>
      <c r="AA31" s="312"/>
      <c r="AB31" s="312"/>
      <c r="AC31" s="312"/>
      <c r="AD31" s="312"/>
      <c r="AE31" s="312"/>
      <c r="AF31" s="312"/>
      <c r="AG31" s="312"/>
      <c r="AH31" s="312"/>
      <c r="AI31" s="312"/>
      <c r="AJ31" s="312"/>
      <c r="AK31" s="312"/>
      <c r="AL31" s="312"/>
      <c r="AM31" s="312"/>
      <c r="AN31" s="312"/>
      <c r="AO31" s="312"/>
      <c r="AP31" s="312"/>
      <c r="AQ31" s="312"/>
      <c r="AR31" s="312"/>
      <c r="AS31" s="312"/>
      <c r="AT31" s="312"/>
      <c r="AU31" s="312"/>
      <c r="AV31" s="312"/>
      <c r="AW31" s="312"/>
      <c r="AX31" s="312"/>
    </row>
    <row r="32" spans="1:50" s="18" customFormat="1" ht="85.95" customHeight="1" x14ac:dyDescent="0.3">
      <c r="A32" s="266">
        <v>5.2</v>
      </c>
      <c r="B32" s="415"/>
      <c r="C32" s="412"/>
      <c r="D32" s="257" t="s">
        <v>654</v>
      </c>
      <c r="E32" s="100" t="s">
        <v>658</v>
      </c>
      <c r="F32" s="254" t="s">
        <v>620</v>
      </c>
      <c r="G32" s="326" t="s">
        <v>703</v>
      </c>
      <c r="H32" s="250">
        <v>3</v>
      </c>
      <c r="I32" s="331" t="s">
        <v>428</v>
      </c>
      <c r="J32" s="100">
        <v>12</v>
      </c>
      <c r="K32" s="337">
        <f>1.5/17</f>
        <v>8.8235294117647065E-2</v>
      </c>
      <c r="L32" s="100">
        <f t="shared" si="0"/>
        <v>11634</v>
      </c>
      <c r="M32" s="217">
        <v>139608</v>
      </c>
      <c r="N32" s="311" t="s">
        <v>681</v>
      </c>
      <c r="O32" s="312"/>
      <c r="P32" s="312"/>
      <c r="Q32" s="312"/>
      <c r="R32" s="312"/>
      <c r="S32" s="312"/>
      <c r="T32" s="312"/>
      <c r="U32" s="312"/>
      <c r="V32" s="312"/>
      <c r="W32" s="312"/>
      <c r="X32" s="312"/>
      <c r="Y32" s="312"/>
      <c r="Z32" s="312"/>
      <c r="AA32" s="312"/>
      <c r="AB32" s="312"/>
      <c r="AC32" s="312"/>
      <c r="AD32" s="312"/>
      <c r="AE32" s="312"/>
      <c r="AF32" s="312"/>
      <c r="AG32" s="312"/>
      <c r="AH32" s="312"/>
      <c r="AI32" s="312"/>
      <c r="AJ32" s="312"/>
      <c r="AK32" s="312"/>
      <c r="AL32" s="312"/>
      <c r="AM32" s="312"/>
      <c r="AN32" s="312"/>
      <c r="AO32" s="312"/>
      <c r="AP32" s="312"/>
      <c r="AQ32" s="312"/>
      <c r="AR32" s="312"/>
      <c r="AS32" s="312"/>
      <c r="AT32" s="312"/>
      <c r="AU32" s="312"/>
      <c r="AV32" s="312"/>
      <c r="AW32" s="312"/>
      <c r="AX32" s="312"/>
    </row>
    <row r="33" spans="1:50" s="18" customFormat="1" ht="102.75" customHeight="1" x14ac:dyDescent="0.3">
      <c r="A33" s="268">
        <v>5.3</v>
      </c>
      <c r="B33" s="415"/>
      <c r="C33" s="258" t="s">
        <v>412</v>
      </c>
      <c r="D33" s="250" t="s">
        <v>614</v>
      </c>
      <c r="E33" s="250" t="s">
        <v>664</v>
      </c>
      <c r="F33" s="254" t="s">
        <v>663</v>
      </c>
      <c r="G33" s="250" t="s">
        <v>647</v>
      </c>
      <c r="H33" s="250">
        <v>1</v>
      </c>
      <c r="I33" s="334" t="s">
        <v>680</v>
      </c>
      <c r="J33" s="100">
        <v>12</v>
      </c>
      <c r="K33" s="337">
        <f>1.2/17</f>
        <v>7.0588235294117646E-2</v>
      </c>
      <c r="L33" s="100">
        <f t="shared" si="0"/>
        <v>9048.6666666666661</v>
      </c>
      <c r="M33" s="217">
        <v>108584</v>
      </c>
      <c r="N33" s="311" t="s">
        <v>681</v>
      </c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2"/>
      <c r="Z33" s="312"/>
      <c r="AA33" s="312"/>
      <c r="AB33" s="312"/>
      <c r="AC33" s="312"/>
      <c r="AD33" s="312"/>
      <c r="AE33" s="312"/>
      <c r="AF33" s="312"/>
      <c r="AG33" s="312"/>
      <c r="AH33" s="312"/>
      <c r="AI33" s="312"/>
      <c r="AJ33" s="312"/>
      <c r="AK33" s="312"/>
      <c r="AL33" s="312"/>
      <c r="AM33" s="312"/>
      <c r="AN33" s="312"/>
      <c r="AO33" s="312"/>
      <c r="AP33" s="312"/>
      <c r="AQ33" s="312"/>
      <c r="AR33" s="312"/>
      <c r="AS33" s="312"/>
      <c r="AT33" s="312"/>
      <c r="AU33" s="312"/>
      <c r="AV33" s="312"/>
      <c r="AW33" s="312"/>
      <c r="AX33" s="312"/>
    </row>
    <row r="34" spans="1:50" s="18" customFormat="1" ht="147" customHeight="1" x14ac:dyDescent="0.3">
      <c r="A34" s="268">
        <v>5.4</v>
      </c>
      <c r="B34" s="415"/>
      <c r="C34" s="252" t="s">
        <v>413</v>
      </c>
      <c r="D34" s="250" t="s">
        <v>622</v>
      </c>
      <c r="E34" s="250" t="s">
        <v>623</v>
      </c>
      <c r="F34" s="254" t="s">
        <v>624</v>
      </c>
      <c r="G34" s="250" t="s">
        <v>647</v>
      </c>
      <c r="H34" s="250" t="s">
        <v>682</v>
      </c>
      <c r="I34" s="259" t="s">
        <v>683</v>
      </c>
      <c r="J34" s="255">
        <v>12</v>
      </c>
      <c r="K34" s="337">
        <f>2/17</f>
        <v>0.11764705882352941</v>
      </c>
      <c r="L34" s="255">
        <f t="shared" si="0"/>
        <v>15512</v>
      </c>
      <c r="M34" s="217">
        <v>186144</v>
      </c>
      <c r="N34" s="311" t="s">
        <v>681</v>
      </c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  <c r="AL34" s="312"/>
      <c r="AM34" s="312"/>
      <c r="AN34" s="312"/>
      <c r="AO34" s="312"/>
      <c r="AP34" s="312"/>
      <c r="AQ34" s="312"/>
      <c r="AR34" s="312"/>
      <c r="AS34" s="312"/>
      <c r="AT34" s="312"/>
      <c r="AU34" s="312"/>
      <c r="AV34" s="312"/>
      <c r="AW34" s="312"/>
      <c r="AX34" s="312"/>
    </row>
    <row r="35" spans="1:50" s="18" customFormat="1" ht="71.400000000000006" customHeight="1" x14ac:dyDescent="0.3">
      <c r="A35" s="268">
        <v>5.5</v>
      </c>
      <c r="B35" s="415"/>
      <c r="C35" s="252" t="s">
        <v>650</v>
      </c>
      <c r="D35" s="250" t="s">
        <v>625</v>
      </c>
      <c r="E35" s="329" t="s">
        <v>697</v>
      </c>
      <c r="F35" s="254" t="s">
        <v>630</v>
      </c>
      <c r="G35" s="323" t="s">
        <v>699</v>
      </c>
      <c r="H35" s="323" t="s">
        <v>626</v>
      </c>
      <c r="I35" s="260" t="s">
        <v>427</v>
      </c>
      <c r="J35" s="255">
        <v>12</v>
      </c>
      <c r="K35" s="337">
        <f>2/17</f>
        <v>0.11764705882352941</v>
      </c>
      <c r="L35" s="255">
        <f t="shared" si="0"/>
        <v>15512</v>
      </c>
      <c r="M35" s="217">
        <v>186144</v>
      </c>
      <c r="N35" s="311" t="s">
        <v>681</v>
      </c>
      <c r="O35" s="312"/>
      <c r="P35" s="312"/>
      <c r="Q35" s="312"/>
      <c r="R35" s="312"/>
      <c r="S35" s="312"/>
      <c r="T35" s="312"/>
      <c r="U35" s="312"/>
      <c r="V35" s="312"/>
      <c r="W35" s="312"/>
      <c r="X35" s="312"/>
      <c r="Y35" s="312"/>
      <c r="Z35" s="312"/>
      <c r="AA35" s="312"/>
      <c r="AB35" s="312"/>
      <c r="AC35" s="312"/>
      <c r="AD35" s="312"/>
      <c r="AE35" s="312"/>
      <c r="AF35" s="312"/>
      <c r="AG35" s="312"/>
      <c r="AH35" s="312"/>
      <c r="AI35" s="312"/>
      <c r="AJ35" s="312"/>
      <c r="AK35" s="312"/>
      <c r="AL35" s="312"/>
      <c r="AM35" s="312"/>
      <c r="AN35" s="312"/>
      <c r="AO35" s="312"/>
      <c r="AP35" s="312"/>
      <c r="AQ35" s="312"/>
      <c r="AR35" s="312"/>
      <c r="AS35" s="312"/>
      <c r="AT35" s="312"/>
      <c r="AU35" s="312"/>
      <c r="AV35" s="312"/>
      <c r="AW35" s="312"/>
      <c r="AX35" s="312"/>
    </row>
    <row r="36" spans="1:50" s="18" customFormat="1" ht="66" customHeight="1" x14ac:dyDescent="0.3">
      <c r="A36" s="268">
        <v>5.6</v>
      </c>
      <c r="B36" s="415"/>
      <c r="C36" s="269" t="s">
        <v>414</v>
      </c>
      <c r="D36" s="270" t="s">
        <v>627</v>
      </c>
      <c r="E36" s="138" t="s">
        <v>628</v>
      </c>
      <c r="F36" s="271" t="s">
        <v>629</v>
      </c>
      <c r="G36" s="270" t="s">
        <v>699</v>
      </c>
      <c r="H36" s="324">
        <v>1</v>
      </c>
      <c r="I36" s="335" t="s">
        <v>427</v>
      </c>
      <c r="J36" s="272">
        <v>12</v>
      </c>
      <c r="K36" s="337">
        <f>2/17</f>
        <v>0.11764705882352941</v>
      </c>
      <c r="L36" s="255">
        <f t="shared" si="0"/>
        <v>15512</v>
      </c>
      <c r="M36" s="217">
        <v>186144</v>
      </c>
      <c r="N36" s="311" t="s">
        <v>681</v>
      </c>
      <c r="O36" s="312"/>
      <c r="P36" s="312"/>
      <c r="Q36" s="312"/>
      <c r="R36" s="312"/>
      <c r="S36" s="312"/>
      <c r="T36" s="312"/>
      <c r="U36" s="312"/>
      <c r="V36" s="312"/>
      <c r="W36" s="312"/>
      <c r="X36" s="312"/>
      <c r="Y36" s="312"/>
      <c r="Z36" s="312"/>
      <c r="AA36" s="312"/>
      <c r="AB36" s="312"/>
      <c r="AC36" s="312"/>
      <c r="AD36" s="312"/>
      <c r="AE36" s="312"/>
      <c r="AF36" s="312"/>
      <c r="AG36" s="312"/>
      <c r="AH36" s="312"/>
      <c r="AI36" s="312"/>
      <c r="AJ36" s="312"/>
      <c r="AK36" s="312"/>
      <c r="AL36" s="312"/>
      <c r="AM36" s="312"/>
      <c r="AN36" s="312"/>
      <c r="AO36" s="312"/>
      <c r="AP36" s="312"/>
      <c r="AQ36" s="312"/>
      <c r="AR36" s="312"/>
      <c r="AS36" s="312"/>
      <c r="AT36" s="312"/>
      <c r="AU36" s="312"/>
      <c r="AV36" s="312"/>
      <c r="AW36" s="312"/>
      <c r="AX36" s="312"/>
    </row>
    <row r="37" spans="1:50" x14ac:dyDescent="0.25">
      <c r="A37" s="263">
        <v>6</v>
      </c>
      <c r="B37" s="273" t="s">
        <v>344</v>
      </c>
      <c r="C37" s="274"/>
      <c r="D37" s="274"/>
      <c r="E37" s="274"/>
      <c r="F37" s="274"/>
      <c r="G37" s="274"/>
      <c r="H37" s="274"/>
      <c r="I37" s="275"/>
      <c r="J37" s="276"/>
      <c r="K37" s="120"/>
      <c r="L37" s="120"/>
      <c r="M37" s="133"/>
    </row>
    <row r="38" spans="1:50" ht="104.4" customHeight="1" x14ac:dyDescent="0.25">
      <c r="A38" s="265">
        <v>6.1</v>
      </c>
      <c r="B38" s="81" t="s">
        <v>662</v>
      </c>
      <c r="C38" s="79" t="s">
        <v>659</v>
      </c>
      <c r="D38" s="250" t="s">
        <v>631</v>
      </c>
      <c r="E38" s="250" t="s">
        <v>632</v>
      </c>
      <c r="F38" s="254" t="s">
        <v>715</v>
      </c>
      <c r="G38" s="326" t="s">
        <v>704</v>
      </c>
      <c r="H38" s="250">
        <v>1</v>
      </c>
      <c r="I38" s="260" t="s">
        <v>427</v>
      </c>
      <c r="J38" s="255">
        <v>12</v>
      </c>
      <c r="K38" s="343">
        <f>0.25/17</f>
        <v>1.4705882352941176E-2</v>
      </c>
      <c r="L38" s="255">
        <f>+M38/J38</f>
        <v>1939</v>
      </c>
      <c r="M38" s="217">
        <v>23268</v>
      </c>
      <c r="N38" s="311" t="s">
        <v>681</v>
      </c>
    </row>
    <row r="39" spans="1:50" ht="18.600000000000001" customHeight="1" x14ac:dyDescent="0.25">
      <c r="A39" s="314"/>
      <c r="B39" s="315"/>
      <c r="C39" s="316"/>
      <c r="D39" s="317"/>
      <c r="E39" s="317"/>
      <c r="F39" s="318"/>
      <c r="G39" s="319"/>
      <c r="H39" s="317"/>
      <c r="I39" s="320"/>
      <c r="J39" s="321"/>
      <c r="K39" s="322">
        <f>SUM(K17:K38)</f>
        <v>1</v>
      </c>
      <c r="L39" s="321"/>
      <c r="M39" s="319"/>
    </row>
    <row r="40" spans="1:50" ht="13.2" customHeight="1" outlineLevel="1" x14ac:dyDescent="0.25">
      <c r="A40" s="304"/>
      <c r="B40" s="231"/>
      <c r="C40" s="231"/>
      <c r="D40" s="218" t="s">
        <v>597</v>
      </c>
      <c r="E40" s="234"/>
      <c r="F40" s="239"/>
      <c r="G40" s="233"/>
      <c r="H40" s="234"/>
      <c r="I40" s="234"/>
      <c r="J40" s="234"/>
      <c r="K40" s="234"/>
      <c r="L40" s="234"/>
      <c r="M40" s="354">
        <v>1551203.3</v>
      </c>
    </row>
    <row r="41" spans="1:50" ht="13.2" customHeight="1" outlineLevel="1" x14ac:dyDescent="0.25">
      <c r="A41" s="304"/>
      <c r="B41" s="231"/>
      <c r="C41" s="231"/>
      <c r="D41" s="218" t="s">
        <v>598</v>
      </c>
      <c r="E41" s="234"/>
      <c r="F41" s="239"/>
      <c r="G41" s="233"/>
      <c r="H41" s="234"/>
      <c r="I41" s="234"/>
      <c r="J41" s="234"/>
      <c r="K41" s="234"/>
      <c r="L41" s="234"/>
      <c r="M41" s="354">
        <f>+M40*0.08</f>
        <v>124096.26400000001</v>
      </c>
    </row>
    <row r="42" spans="1:50" ht="13.2" customHeight="1" outlineLevel="1" x14ac:dyDescent="0.25">
      <c r="A42" s="304"/>
      <c r="B42" s="231"/>
      <c r="C42" s="231"/>
      <c r="D42" s="218" t="s">
        <v>599</v>
      </c>
      <c r="E42" s="234"/>
      <c r="F42" s="239"/>
      <c r="G42" s="233"/>
      <c r="H42" s="234"/>
      <c r="I42" s="234"/>
      <c r="J42" s="234"/>
      <c r="K42" s="234"/>
      <c r="L42" s="234"/>
      <c r="M42" s="354">
        <f>+M40*0.05</f>
        <v>77560.165000000008</v>
      </c>
    </row>
    <row r="43" spans="1:50" ht="13.2" customHeight="1" outlineLevel="1" x14ac:dyDescent="0.25">
      <c r="A43" s="304"/>
      <c r="B43" s="231"/>
      <c r="C43" s="231"/>
      <c r="D43" s="218" t="s">
        <v>600</v>
      </c>
      <c r="E43" s="234"/>
      <c r="F43" s="239"/>
      <c r="G43" s="233"/>
      <c r="H43" s="234"/>
      <c r="I43" s="234"/>
      <c r="J43" s="234"/>
      <c r="K43" s="234"/>
      <c r="L43" s="234"/>
      <c r="M43" s="354">
        <f>+M40+M41+M42</f>
        <v>1752859.7290000001</v>
      </c>
    </row>
    <row r="44" spans="1:50" x14ac:dyDescent="0.25">
      <c r="A44" s="304"/>
      <c r="B44" s="231"/>
      <c r="C44" s="231"/>
      <c r="D44" s="231"/>
      <c r="E44" s="232"/>
      <c r="F44" s="231"/>
      <c r="G44" s="231"/>
      <c r="H44" s="232"/>
      <c r="I44" s="232"/>
      <c r="J44" s="232"/>
      <c r="K44" s="232"/>
      <c r="L44" s="232"/>
      <c r="M44" s="232"/>
    </row>
    <row r="45" spans="1:50" x14ac:dyDescent="0.25">
      <c r="A45" s="304"/>
      <c r="B45" s="231"/>
      <c r="C45" s="231"/>
      <c r="D45" s="231"/>
      <c r="E45" s="232"/>
      <c r="F45" s="231"/>
      <c r="G45" s="231"/>
      <c r="H45" s="232"/>
      <c r="I45" s="232"/>
      <c r="J45" s="232"/>
      <c r="L45" s="232"/>
      <c r="M45" s="232"/>
    </row>
    <row r="46" spans="1:50" x14ac:dyDescent="0.25">
      <c r="A46" s="304"/>
      <c r="B46" s="231"/>
      <c r="C46" s="231"/>
      <c r="D46" s="231"/>
      <c r="E46" s="232"/>
      <c r="F46" s="231"/>
      <c r="G46" s="231"/>
      <c r="H46" s="232"/>
      <c r="I46" s="232"/>
      <c r="J46" s="232"/>
      <c r="K46" s="232"/>
      <c r="L46" s="232"/>
      <c r="M46" s="232"/>
    </row>
    <row r="47" spans="1:50" ht="13.2" customHeight="1" outlineLevel="1" x14ac:dyDescent="0.25">
      <c r="A47" s="304"/>
      <c r="B47" s="235" t="s">
        <v>601</v>
      </c>
      <c r="C47" s="236"/>
      <c r="D47" s="236"/>
      <c r="E47" s="236"/>
      <c r="F47" s="236"/>
      <c r="G47" s="236"/>
      <c r="H47" s="236"/>
      <c r="I47" s="236"/>
      <c r="J47" s="237"/>
      <c r="K47" s="236"/>
      <c r="L47" s="237"/>
    </row>
    <row r="48" spans="1:50" ht="13.2" customHeight="1" outlineLevel="1" x14ac:dyDescent="0.25">
      <c r="A48" s="304"/>
      <c r="B48" s="222" t="s">
        <v>602</v>
      </c>
      <c r="C48" s="219"/>
      <c r="D48" s="219"/>
      <c r="E48" s="219"/>
      <c r="F48" s="219"/>
      <c r="G48" s="219"/>
      <c r="H48" s="219"/>
      <c r="I48" s="219"/>
      <c r="J48" s="223"/>
      <c r="K48" s="219"/>
      <c r="L48" s="223"/>
    </row>
    <row r="49" spans="1:13" ht="13.2" customHeight="1" outlineLevel="1" x14ac:dyDescent="0.25">
      <c r="A49" s="304"/>
      <c r="B49" s="224" t="s">
        <v>716</v>
      </c>
      <c r="C49" s="220"/>
      <c r="D49" s="220"/>
      <c r="E49" s="220"/>
      <c r="F49" s="220"/>
      <c r="G49" s="220"/>
      <c r="H49" s="220"/>
      <c r="I49" s="220"/>
      <c r="J49" s="225"/>
      <c r="K49" s="220"/>
      <c r="L49" s="225"/>
    </row>
    <row r="50" spans="1:13" ht="13.2" customHeight="1" outlineLevel="1" x14ac:dyDescent="0.25">
      <c r="A50" s="304"/>
      <c r="B50" s="224" t="s">
        <v>603</v>
      </c>
      <c r="C50" s="220"/>
      <c r="D50" s="220"/>
      <c r="E50" s="220"/>
      <c r="F50" s="220"/>
      <c r="G50" s="220"/>
      <c r="H50" s="220"/>
      <c r="I50" s="220"/>
      <c r="J50" s="225"/>
      <c r="K50" s="220"/>
      <c r="L50" s="225"/>
    </row>
    <row r="51" spans="1:13" ht="13.2" customHeight="1" outlineLevel="1" x14ac:dyDescent="0.25">
      <c r="A51" s="304"/>
      <c r="B51" s="224" t="s">
        <v>604</v>
      </c>
      <c r="C51" s="220"/>
      <c r="D51" s="220"/>
      <c r="E51" s="220"/>
      <c r="F51" s="220"/>
      <c r="G51" s="220"/>
      <c r="H51" s="220"/>
      <c r="I51" s="220"/>
      <c r="J51" s="225"/>
      <c r="K51" s="220"/>
      <c r="L51" s="225"/>
    </row>
    <row r="52" spans="1:13" ht="13.2" customHeight="1" outlineLevel="1" x14ac:dyDescent="0.25">
      <c r="A52" s="304"/>
      <c r="B52" s="226" t="s">
        <v>660</v>
      </c>
      <c r="C52" s="221"/>
      <c r="D52" s="221"/>
      <c r="E52" s="221" t="s">
        <v>717</v>
      </c>
      <c r="F52" s="221"/>
      <c r="G52" s="221"/>
      <c r="H52" s="221"/>
      <c r="I52" s="221"/>
      <c r="J52" s="227"/>
      <c r="K52" s="221"/>
      <c r="L52" s="227"/>
    </row>
    <row r="53" spans="1:13" ht="13.2" customHeight="1" outlineLevel="1" x14ac:dyDescent="0.25">
      <c r="A53" s="304"/>
      <c r="B53" s="224" t="s">
        <v>718</v>
      </c>
      <c r="C53" s="220"/>
      <c r="D53" s="220"/>
      <c r="E53" s="220"/>
      <c r="F53" s="220"/>
      <c r="G53" s="220"/>
      <c r="H53" s="220"/>
      <c r="I53" s="220"/>
      <c r="J53" s="225"/>
      <c r="K53" s="220"/>
      <c r="L53" s="225"/>
    </row>
    <row r="54" spans="1:13" ht="13.2" customHeight="1" outlineLevel="1" x14ac:dyDescent="0.25">
      <c r="A54" s="304"/>
      <c r="B54" s="224" t="s">
        <v>605</v>
      </c>
      <c r="C54" s="220"/>
      <c r="D54" s="220"/>
      <c r="E54" s="220"/>
      <c r="F54" s="220"/>
      <c r="G54" s="220"/>
      <c r="H54" s="220"/>
      <c r="I54" s="220"/>
      <c r="J54" s="225"/>
      <c r="K54" s="220"/>
      <c r="L54" s="225"/>
    </row>
    <row r="55" spans="1:13" ht="13.2" customHeight="1" outlineLevel="1" x14ac:dyDescent="0.25">
      <c r="A55" s="304"/>
      <c r="B55" s="226"/>
      <c r="C55" s="221"/>
      <c r="D55" s="221"/>
      <c r="E55" s="221"/>
      <c r="F55" s="221"/>
      <c r="G55" s="221"/>
      <c r="H55" s="221"/>
      <c r="I55" s="221"/>
      <c r="J55" s="227"/>
      <c r="K55" s="221"/>
      <c r="L55" s="227"/>
    </row>
    <row r="56" spans="1:13" ht="13.2" customHeight="1" outlineLevel="1" x14ac:dyDescent="0.25">
      <c r="A56" s="304"/>
      <c r="B56" s="226" t="s">
        <v>606</v>
      </c>
      <c r="C56" s="221"/>
      <c r="D56" s="221"/>
      <c r="E56" s="221"/>
      <c r="F56" s="221"/>
      <c r="G56" s="221"/>
      <c r="H56" s="221"/>
      <c r="I56" s="221"/>
      <c r="J56" s="227"/>
      <c r="K56" s="221"/>
      <c r="L56" s="227"/>
    </row>
    <row r="57" spans="1:13" ht="13.2" customHeight="1" outlineLevel="1" x14ac:dyDescent="0.25">
      <c r="A57" s="304"/>
      <c r="B57" s="228"/>
      <c r="C57" s="305"/>
      <c r="D57" s="305"/>
      <c r="E57" s="306"/>
      <c r="F57" s="305"/>
      <c r="G57" s="305"/>
      <c r="H57" s="306"/>
      <c r="I57" s="306"/>
      <c r="J57" s="307"/>
      <c r="K57" s="229"/>
      <c r="L57" s="230"/>
    </row>
    <row r="58" spans="1:13" x14ac:dyDescent="0.25">
      <c r="A58" s="304"/>
      <c r="B58" s="231"/>
      <c r="C58" s="231"/>
      <c r="D58" s="231"/>
      <c r="E58" s="232"/>
      <c r="F58" s="231"/>
      <c r="G58" s="231"/>
      <c r="H58" s="232"/>
      <c r="I58" s="232"/>
      <c r="J58" s="232"/>
      <c r="K58" s="232"/>
      <c r="L58" s="232"/>
      <c r="M58" s="232"/>
    </row>
    <row r="60" spans="1:13" x14ac:dyDescent="0.25">
      <c r="B60" s="339" t="s">
        <v>700</v>
      </c>
      <c r="C60" s="336"/>
      <c r="D60" s="336"/>
      <c r="E60" s="349"/>
      <c r="F60" s="350"/>
    </row>
    <row r="61" spans="1:13" x14ac:dyDescent="0.25">
      <c r="B61" s="340" t="s">
        <v>698</v>
      </c>
      <c r="C61" s="347"/>
      <c r="D61" s="347"/>
      <c r="E61" s="348"/>
      <c r="F61" s="351"/>
    </row>
    <row r="62" spans="1:13" x14ac:dyDescent="0.25">
      <c r="B62" s="341" t="s">
        <v>709</v>
      </c>
      <c r="C62" s="347"/>
      <c r="D62" s="347"/>
      <c r="E62" s="348"/>
      <c r="F62" s="351"/>
    </row>
    <row r="63" spans="1:13" x14ac:dyDescent="0.25">
      <c r="B63" s="341" t="s">
        <v>712</v>
      </c>
      <c r="C63" s="347"/>
      <c r="D63" s="347"/>
      <c r="E63" s="348"/>
      <c r="F63" s="351"/>
    </row>
    <row r="64" spans="1:13" x14ac:dyDescent="0.25">
      <c r="B64" s="341" t="s">
        <v>701</v>
      </c>
      <c r="C64" s="347"/>
      <c r="D64" s="347"/>
      <c r="E64" s="348"/>
      <c r="F64" s="351"/>
    </row>
    <row r="65" spans="2:6" x14ac:dyDescent="0.25">
      <c r="B65" s="341" t="s">
        <v>705</v>
      </c>
      <c r="C65" s="347"/>
      <c r="D65" s="347"/>
      <c r="E65" s="348"/>
      <c r="F65" s="351"/>
    </row>
    <row r="66" spans="2:6" x14ac:dyDescent="0.25">
      <c r="B66" s="341" t="s">
        <v>702</v>
      </c>
      <c r="C66" s="347"/>
      <c r="D66" s="347"/>
      <c r="E66" s="348"/>
      <c r="F66" s="351"/>
    </row>
    <row r="67" spans="2:6" x14ac:dyDescent="0.25">
      <c r="B67" s="345" t="s">
        <v>714</v>
      </c>
      <c r="C67" s="346"/>
      <c r="D67" s="346"/>
      <c r="E67" s="352"/>
      <c r="F67" s="353"/>
    </row>
    <row r="68" spans="2:6" x14ac:dyDescent="0.25">
      <c r="B68" s="330"/>
    </row>
  </sheetData>
  <mergeCells count="14">
    <mergeCell ref="C31:C32"/>
    <mergeCell ref="B17:B18"/>
    <mergeCell ref="B31:B36"/>
    <mergeCell ref="B21:B23"/>
    <mergeCell ref="A8:M8"/>
    <mergeCell ref="A7:M7"/>
    <mergeCell ref="A6:K6"/>
    <mergeCell ref="A1:M4"/>
    <mergeCell ref="B16:M16"/>
    <mergeCell ref="A13:M13"/>
    <mergeCell ref="A12:M12"/>
    <mergeCell ref="A11:M11"/>
    <mergeCell ref="A10:M10"/>
    <mergeCell ref="A9:M9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09375" defaultRowHeight="14.4" x14ac:dyDescent="0.3"/>
  <cols>
    <col min="1" max="1" width="56.44140625" customWidth="1"/>
    <col min="2" max="2" width="10.33203125" customWidth="1"/>
    <col min="4" max="4" width="18.6640625" customWidth="1"/>
    <col min="6" max="6" width="16.5546875" customWidth="1"/>
    <col min="8" max="8" width="18.5546875" customWidth="1"/>
    <col min="10" max="10" width="18.33203125" customWidth="1"/>
    <col min="12" max="12" width="18" customWidth="1"/>
    <col min="14" max="14" width="17.109375" customWidth="1"/>
    <col min="16" max="16" width="14.44140625" customWidth="1"/>
    <col min="18" max="18" width="14.5546875" customWidth="1"/>
    <col min="20" max="20" width="16.88671875" customWidth="1"/>
    <col min="22" max="22" width="14.44140625" customWidth="1"/>
    <col min="24" max="24" width="15.6640625" customWidth="1"/>
    <col min="26" max="26" width="16.5546875" customWidth="1"/>
    <col min="28" max="28" width="16.44140625" customWidth="1"/>
    <col min="30" max="30" width="22.33203125" customWidth="1"/>
    <col min="32" max="32" width="19.44140625" customWidth="1"/>
    <col min="34" max="34" width="16.109375" customWidth="1"/>
    <col min="36" max="36" width="18.109375" customWidth="1"/>
    <col min="38" max="38" width="17.44140625" customWidth="1"/>
    <col min="39" max="39" width="13.88671875" customWidth="1"/>
    <col min="40" max="40" width="18" customWidth="1"/>
    <col min="42" max="42" width="18.109375" customWidth="1"/>
    <col min="44" max="44" width="14.5546875" bestFit="1" customWidth="1"/>
    <col min="46" max="46" width="17.44140625" customWidth="1"/>
  </cols>
  <sheetData>
    <row r="1" spans="1:45" x14ac:dyDescent="0.3">
      <c r="A1" s="420"/>
      <c r="B1" s="140" t="s">
        <v>596</v>
      </c>
      <c r="C1" s="421" t="s">
        <v>429</v>
      </c>
      <c r="D1" s="421"/>
      <c r="E1" s="421"/>
      <c r="F1" s="421"/>
      <c r="G1" s="421"/>
      <c r="H1" s="421"/>
      <c r="I1" s="42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</row>
    <row r="2" spans="1:45" x14ac:dyDescent="0.3">
      <c r="A2" s="420"/>
      <c r="B2" s="140"/>
      <c r="C2" s="422" t="s">
        <v>430</v>
      </c>
      <c r="D2" s="422"/>
      <c r="E2" s="422"/>
      <c r="F2" s="422"/>
      <c r="G2" s="422"/>
      <c r="H2" s="422"/>
      <c r="I2" s="422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</row>
    <row r="3" spans="1:45" x14ac:dyDescent="0.3">
      <c r="A3" s="420"/>
      <c r="B3" s="140"/>
      <c r="C3" s="423"/>
      <c r="D3" s="423"/>
      <c r="E3" s="423"/>
      <c r="F3" s="423"/>
      <c r="G3" s="423"/>
      <c r="H3" s="423"/>
      <c r="I3" s="423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</row>
    <row r="4" spans="1:45" x14ac:dyDescent="0.3">
      <c r="A4" s="420"/>
      <c r="B4" s="140"/>
      <c r="C4" s="142"/>
      <c r="D4" s="142"/>
      <c r="E4" s="142"/>
      <c r="F4" s="142"/>
      <c r="G4" s="142"/>
      <c r="H4" s="142"/>
      <c r="I4" s="142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</row>
    <row r="5" spans="1:45" x14ac:dyDescent="0.3">
      <c r="A5" s="420"/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</row>
    <row r="6" spans="1:45" x14ac:dyDescent="0.3">
      <c r="A6" s="424" t="s">
        <v>431</v>
      </c>
      <c r="B6" s="425"/>
      <c r="C6" s="425"/>
      <c r="D6" s="426"/>
      <c r="E6" s="430" t="s">
        <v>432</v>
      </c>
      <c r="F6" s="431"/>
      <c r="G6" s="434" t="s">
        <v>433</v>
      </c>
      <c r="H6" s="435"/>
      <c r="I6" s="435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435"/>
      <c r="AE6" s="435"/>
      <c r="AF6" s="436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437"/>
      <c r="AR6" s="437"/>
    </row>
    <row r="7" spans="1:45" x14ac:dyDescent="0.3">
      <c r="A7" s="427"/>
      <c r="B7" s="428"/>
      <c r="C7" s="428"/>
      <c r="D7" s="429"/>
      <c r="E7" s="432"/>
      <c r="F7" s="433"/>
      <c r="G7" s="437" t="s">
        <v>415</v>
      </c>
      <c r="H7" s="437"/>
      <c r="I7" s="437" t="s">
        <v>416</v>
      </c>
      <c r="J7" s="437"/>
      <c r="K7" s="437" t="s">
        <v>417</v>
      </c>
      <c r="L7" s="437"/>
      <c r="M7" s="437" t="s">
        <v>418</v>
      </c>
      <c r="N7" s="437"/>
      <c r="O7" s="437" t="s">
        <v>419</v>
      </c>
      <c r="P7" s="437"/>
      <c r="Q7" s="437" t="s">
        <v>420</v>
      </c>
      <c r="R7" s="437"/>
      <c r="S7" s="437" t="s">
        <v>421</v>
      </c>
      <c r="T7" s="437"/>
      <c r="U7" s="437" t="s">
        <v>422</v>
      </c>
      <c r="V7" s="437"/>
      <c r="W7" s="437" t="s">
        <v>423</v>
      </c>
      <c r="X7" s="437"/>
      <c r="Y7" s="437" t="s">
        <v>424</v>
      </c>
      <c r="Z7" s="437"/>
      <c r="AA7" s="437" t="s">
        <v>425</v>
      </c>
      <c r="AB7" s="437"/>
      <c r="AC7" s="437" t="s">
        <v>426</v>
      </c>
      <c r="AD7" s="437"/>
      <c r="AE7" s="437" t="s">
        <v>434</v>
      </c>
      <c r="AF7" s="437"/>
      <c r="AG7" s="437" t="s">
        <v>435</v>
      </c>
      <c r="AH7" s="437"/>
      <c r="AI7" s="437" t="s">
        <v>436</v>
      </c>
      <c r="AJ7" s="437"/>
      <c r="AK7" s="437" t="s">
        <v>437</v>
      </c>
      <c r="AL7" s="437"/>
      <c r="AM7" s="437" t="s">
        <v>438</v>
      </c>
      <c r="AN7" s="437"/>
      <c r="AO7" s="437" t="s">
        <v>439</v>
      </c>
      <c r="AP7" s="437"/>
      <c r="AQ7" s="437" t="s">
        <v>440</v>
      </c>
      <c r="AR7" s="437"/>
    </row>
    <row r="8" spans="1:45" x14ac:dyDescent="0.3">
      <c r="A8" s="438" t="s">
        <v>441</v>
      </c>
      <c r="B8" s="144"/>
      <c r="C8" s="438" t="s">
        <v>442</v>
      </c>
      <c r="D8" s="438" t="s">
        <v>443</v>
      </c>
      <c r="E8" s="440" t="s">
        <v>444</v>
      </c>
      <c r="F8" s="145" t="s">
        <v>445</v>
      </c>
      <c r="G8" s="440" t="s">
        <v>444</v>
      </c>
      <c r="H8" s="145" t="s">
        <v>445</v>
      </c>
      <c r="I8" s="440" t="s">
        <v>444</v>
      </c>
      <c r="J8" s="145" t="s">
        <v>445</v>
      </c>
      <c r="K8" s="440" t="s">
        <v>444</v>
      </c>
      <c r="L8" s="145" t="s">
        <v>445</v>
      </c>
      <c r="M8" s="440" t="s">
        <v>444</v>
      </c>
      <c r="N8" s="145" t="s">
        <v>445</v>
      </c>
      <c r="O8" s="440" t="s">
        <v>444</v>
      </c>
      <c r="P8" s="145" t="s">
        <v>445</v>
      </c>
      <c r="Q8" s="440" t="s">
        <v>444</v>
      </c>
      <c r="R8" s="145" t="s">
        <v>445</v>
      </c>
      <c r="S8" s="440" t="s">
        <v>444</v>
      </c>
      <c r="T8" s="145" t="s">
        <v>445</v>
      </c>
      <c r="U8" s="440" t="s">
        <v>444</v>
      </c>
      <c r="V8" s="145" t="s">
        <v>445</v>
      </c>
      <c r="W8" s="440" t="s">
        <v>444</v>
      </c>
      <c r="X8" s="145" t="s">
        <v>445</v>
      </c>
      <c r="Y8" s="440" t="s">
        <v>444</v>
      </c>
      <c r="Z8" s="145" t="s">
        <v>445</v>
      </c>
      <c r="AA8" s="440" t="s">
        <v>444</v>
      </c>
      <c r="AB8" s="145" t="s">
        <v>445</v>
      </c>
      <c r="AC8" s="440" t="s">
        <v>444</v>
      </c>
      <c r="AD8" s="145" t="s">
        <v>445</v>
      </c>
      <c r="AE8" s="440" t="s">
        <v>444</v>
      </c>
      <c r="AF8" s="145" t="s">
        <v>445</v>
      </c>
      <c r="AG8" s="440" t="s">
        <v>444</v>
      </c>
      <c r="AH8" s="145" t="s">
        <v>445</v>
      </c>
      <c r="AI8" s="440" t="s">
        <v>444</v>
      </c>
      <c r="AJ8" s="145" t="s">
        <v>445</v>
      </c>
      <c r="AK8" s="440" t="s">
        <v>444</v>
      </c>
      <c r="AL8" s="145" t="s">
        <v>445</v>
      </c>
      <c r="AM8" s="440" t="s">
        <v>444</v>
      </c>
      <c r="AN8" s="145" t="s">
        <v>445</v>
      </c>
      <c r="AO8" s="440" t="s">
        <v>444</v>
      </c>
      <c r="AP8" s="145" t="s">
        <v>445</v>
      </c>
      <c r="AQ8" s="440" t="s">
        <v>444</v>
      </c>
      <c r="AR8" s="145" t="s">
        <v>445</v>
      </c>
    </row>
    <row r="9" spans="1:45" x14ac:dyDescent="0.3">
      <c r="A9" s="439"/>
      <c r="B9" s="146"/>
      <c r="C9" s="439"/>
      <c r="D9" s="439"/>
      <c r="E9" s="440"/>
      <c r="F9" s="145" t="s">
        <v>446</v>
      </c>
      <c r="G9" s="440"/>
      <c r="H9" s="145" t="s">
        <v>446</v>
      </c>
      <c r="I9" s="440"/>
      <c r="J9" s="145" t="s">
        <v>446</v>
      </c>
      <c r="K9" s="440"/>
      <c r="L9" s="145" t="s">
        <v>446</v>
      </c>
      <c r="M9" s="440"/>
      <c r="N9" s="145" t="s">
        <v>446</v>
      </c>
      <c r="O9" s="440"/>
      <c r="P9" s="145" t="s">
        <v>446</v>
      </c>
      <c r="Q9" s="440"/>
      <c r="R9" s="145" t="s">
        <v>446</v>
      </c>
      <c r="S9" s="440"/>
      <c r="T9" s="145" t="s">
        <v>446</v>
      </c>
      <c r="U9" s="440"/>
      <c r="V9" s="145" t="s">
        <v>446</v>
      </c>
      <c r="W9" s="440"/>
      <c r="X9" s="145" t="s">
        <v>446</v>
      </c>
      <c r="Y9" s="440"/>
      <c r="Z9" s="145" t="s">
        <v>446</v>
      </c>
      <c r="AA9" s="440"/>
      <c r="AB9" s="145" t="s">
        <v>446</v>
      </c>
      <c r="AC9" s="440"/>
      <c r="AD9" s="145" t="s">
        <v>446</v>
      </c>
      <c r="AE9" s="440"/>
      <c r="AF9" s="145" t="s">
        <v>446</v>
      </c>
      <c r="AG9" s="440"/>
      <c r="AH9" s="145" t="s">
        <v>446</v>
      </c>
      <c r="AI9" s="440"/>
      <c r="AJ9" s="145" t="s">
        <v>446</v>
      </c>
      <c r="AK9" s="440"/>
      <c r="AL9" s="145" t="s">
        <v>446</v>
      </c>
      <c r="AM9" s="440"/>
      <c r="AN9" s="145" t="s">
        <v>446</v>
      </c>
      <c r="AO9" s="440"/>
      <c r="AP9" s="145" t="s">
        <v>446</v>
      </c>
      <c r="AQ9" s="440"/>
      <c r="AR9" s="145" t="s">
        <v>446</v>
      </c>
    </row>
    <row r="10" spans="1:45" x14ac:dyDescent="0.3">
      <c r="A10" s="147" t="s">
        <v>447</v>
      </c>
      <c r="B10" s="148"/>
      <c r="C10" s="149">
        <v>1</v>
      </c>
      <c r="D10" s="149">
        <v>2970</v>
      </c>
      <c r="E10" s="149">
        <v>2</v>
      </c>
      <c r="F10" s="150">
        <f t="shared" ref="F10:F17" si="0">+$C10*$D10*E10</f>
        <v>5940</v>
      </c>
      <c r="G10" s="149">
        <v>1</v>
      </c>
      <c r="H10" s="150">
        <f t="shared" ref="H10:H19" si="1">+$C10*$D10*G10</f>
        <v>2970</v>
      </c>
      <c r="I10" s="149">
        <v>1</v>
      </c>
      <c r="J10" s="150">
        <f t="shared" ref="J10:J19" si="2">+$C10*$D10*I10</f>
        <v>2970</v>
      </c>
      <c r="K10" s="149">
        <v>1</v>
      </c>
      <c r="L10" s="150">
        <f t="shared" ref="L10:L19" si="3">+$C10*$D10*K10</f>
        <v>2970</v>
      </c>
      <c r="M10" s="149">
        <v>1</v>
      </c>
      <c r="N10" s="150">
        <f t="shared" ref="N10:N19" si="4">+$C10*$D10*M10</f>
        <v>2970</v>
      </c>
      <c r="O10" s="149">
        <v>1</v>
      </c>
      <c r="P10" s="150">
        <f t="shared" ref="P10:P19" si="5">+$C10*$D10*O10</f>
        <v>2970</v>
      </c>
      <c r="Q10" s="149">
        <v>1</v>
      </c>
      <c r="R10" s="150">
        <f t="shared" ref="R10:R19" si="6">+$C10*$D10*Q10</f>
        <v>2970</v>
      </c>
      <c r="S10" s="149">
        <v>1</v>
      </c>
      <c r="T10" s="150">
        <f t="shared" ref="T10:T19" si="7">+$C10*$D10*S10</f>
        <v>2970</v>
      </c>
      <c r="U10" s="149">
        <v>1</v>
      </c>
      <c r="V10" s="150">
        <f t="shared" ref="V10:V19" si="8">+$C10*$D10*U10</f>
        <v>2970</v>
      </c>
      <c r="W10" s="149">
        <v>1</v>
      </c>
      <c r="X10" s="150">
        <f t="shared" ref="X10:X19" si="9">+$C10*$D10*W10</f>
        <v>2970</v>
      </c>
      <c r="Y10" s="149">
        <v>1</v>
      </c>
      <c r="Z10" s="150">
        <f t="shared" ref="Z10:Z19" si="10">+$C10*$D10*Y10</f>
        <v>2970</v>
      </c>
      <c r="AA10" s="149">
        <v>1</v>
      </c>
      <c r="AB10" s="150">
        <f t="shared" ref="AB10:AB19" si="11">+$C10*$D10*AA10</f>
        <v>2970</v>
      </c>
      <c r="AC10" s="149">
        <v>1</v>
      </c>
      <c r="AD10" s="150">
        <f t="shared" ref="AD10:AD19" si="12">+$C10*$D10*AC10</f>
        <v>2970</v>
      </c>
      <c r="AE10" s="149">
        <v>1</v>
      </c>
      <c r="AF10" s="150">
        <f t="shared" ref="AF10:AF19" si="13">+$C10*$D10*AE10</f>
        <v>2970</v>
      </c>
      <c r="AG10" s="149">
        <v>1</v>
      </c>
      <c r="AH10" s="150">
        <f t="shared" ref="AH10:AH19" si="14">+$C10*$D10*AG10</f>
        <v>2970</v>
      </c>
      <c r="AI10" s="149">
        <v>1</v>
      </c>
      <c r="AJ10" s="150">
        <f t="shared" ref="AJ10:AJ19" si="15">+$C10*$D10*AI10</f>
        <v>2970</v>
      </c>
      <c r="AK10" s="149">
        <v>1</v>
      </c>
      <c r="AL10" s="150">
        <f t="shared" ref="AL10:AL19" si="16">+$C10*$D10*AK10</f>
        <v>2970</v>
      </c>
      <c r="AM10" s="149">
        <v>1</v>
      </c>
      <c r="AN10" s="150">
        <f t="shared" ref="AN10:AN19" si="17">+$C10*$D10*AM10</f>
        <v>2970</v>
      </c>
      <c r="AO10" s="149">
        <v>1</v>
      </c>
      <c r="AP10" s="150">
        <f t="shared" ref="AP10:AP18" si="18">+$C10*$D10*AO10</f>
        <v>2970</v>
      </c>
      <c r="AQ10" s="151">
        <f>E10+G10+I10+K10+M10+O10+Q10+S10+U10+W10+Y10+AA10+AC10+AE10+AG10+AI10+AK10+AM10+AO10</f>
        <v>20</v>
      </c>
      <c r="AR10" s="151">
        <f>F10+H10+J10+L10+N10+P10+R10+T10+V10+X10+Z10+AB10+AD10+AF10+AH10+AJ10+AL10+AN10+AP10</f>
        <v>59400</v>
      </c>
    </row>
    <row r="11" spans="1:45" x14ac:dyDescent="0.3">
      <c r="A11" s="147" t="s">
        <v>448</v>
      </c>
      <c r="B11" s="148"/>
      <c r="C11" s="149">
        <v>1</v>
      </c>
      <c r="D11" s="149">
        <v>900</v>
      </c>
      <c r="E11" s="149">
        <v>2</v>
      </c>
      <c r="F11" s="150">
        <f t="shared" si="0"/>
        <v>1800</v>
      </c>
      <c r="G11" s="149">
        <v>20</v>
      </c>
      <c r="H11" s="150">
        <f t="shared" si="1"/>
        <v>18000</v>
      </c>
      <c r="I11" s="149">
        <v>20</v>
      </c>
      <c r="J11" s="150">
        <f t="shared" si="2"/>
        <v>18000</v>
      </c>
      <c r="K11" s="149">
        <v>20</v>
      </c>
      <c r="L11" s="150">
        <f t="shared" si="3"/>
        <v>18000</v>
      </c>
      <c r="M11" s="149">
        <v>20</v>
      </c>
      <c r="N11" s="150">
        <f t="shared" si="4"/>
        <v>18000</v>
      </c>
      <c r="O11" s="149">
        <v>20</v>
      </c>
      <c r="P11" s="150">
        <f t="shared" si="5"/>
        <v>18000</v>
      </c>
      <c r="Q11" s="149">
        <v>20</v>
      </c>
      <c r="R11" s="150">
        <f t="shared" si="6"/>
        <v>18000</v>
      </c>
      <c r="S11" s="149">
        <v>20</v>
      </c>
      <c r="T11" s="150">
        <f t="shared" si="7"/>
        <v>18000</v>
      </c>
      <c r="U11" s="149">
        <v>20</v>
      </c>
      <c r="V11" s="150">
        <f t="shared" si="8"/>
        <v>18000</v>
      </c>
      <c r="W11" s="149">
        <v>20</v>
      </c>
      <c r="X11" s="150">
        <f t="shared" si="9"/>
        <v>18000</v>
      </c>
      <c r="Y11" s="149">
        <v>20</v>
      </c>
      <c r="Z11" s="150">
        <f t="shared" si="10"/>
        <v>18000</v>
      </c>
      <c r="AA11" s="149">
        <v>20</v>
      </c>
      <c r="AB11" s="150">
        <f t="shared" si="11"/>
        <v>18000</v>
      </c>
      <c r="AC11" s="149">
        <v>20</v>
      </c>
      <c r="AD11" s="150">
        <f t="shared" si="12"/>
        <v>18000</v>
      </c>
      <c r="AE11" s="149">
        <v>20</v>
      </c>
      <c r="AF11" s="150">
        <f t="shared" si="13"/>
        <v>18000</v>
      </c>
      <c r="AG11" s="149">
        <v>20</v>
      </c>
      <c r="AH11" s="150">
        <f t="shared" si="14"/>
        <v>18000</v>
      </c>
      <c r="AI11" s="149">
        <v>20</v>
      </c>
      <c r="AJ11" s="150">
        <f t="shared" si="15"/>
        <v>18000</v>
      </c>
      <c r="AK11" s="149">
        <v>20</v>
      </c>
      <c r="AL11" s="150">
        <f t="shared" si="16"/>
        <v>18000</v>
      </c>
      <c r="AM11" s="149">
        <v>20</v>
      </c>
      <c r="AN11" s="150">
        <f t="shared" si="17"/>
        <v>18000</v>
      </c>
      <c r="AO11" s="149">
        <v>20</v>
      </c>
      <c r="AP11" s="150">
        <f t="shared" si="18"/>
        <v>18000</v>
      </c>
      <c r="AQ11" s="151">
        <f t="shared" ref="AQ11:AR19" si="19">E11+G11+I11+K11+M11+O11+Q11+S11+U11+W11+Y11+AA11+AC11+AE11+AG11+AI11+AK11+AM11+AO11</f>
        <v>362</v>
      </c>
      <c r="AR11" s="151">
        <f t="shared" si="19"/>
        <v>325800</v>
      </c>
    </row>
    <row r="12" spans="1:45" x14ac:dyDescent="0.3">
      <c r="A12" s="147" t="s">
        <v>449</v>
      </c>
      <c r="B12" s="148"/>
      <c r="C12" s="149">
        <v>1</v>
      </c>
      <c r="D12" s="149">
        <v>720</v>
      </c>
      <c r="E12" s="149">
        <v>5</v>
      </c>
      <c r="F12" s="150">
        <f t="shared" si="0"/>
        <v>3600</v>
      </c>
      <c r="G12" s="149">
        <v>24</v>
      </c>
      <c r="H12" s="150">
        <f t="shared" si="1"/>
        <v>17280</v>
      </c>
      <c r="I12" s="149">
        <v>24</v>
      </c>
      <c r="J12" s="150">
        <f t="shared" si="2"/>
        <v>17280</v>
      </c>
      <c r="K12" s="149">
        <v>24</v>
      </c>
      <c r="L12" s="150">
        <f t="shared" si="3"/>
        <v>17280</v>
      </c>
      <c r="M12" s="149">
        <v>24</v>
      </c>
      <c r="N12" s="150">
        <f t="shared" si="4"/>
        <v>17280</v>
      </c>
      <c r="O12" s="149">
        <v>24</v>
      </c>
      <c r="P12" s="150">
        <f t="shared" si="5"/>
        <v>17280</v>
      </c>
      <c r="Q12" s="149">
        <v>24</v>
      </c>
      <c r="R12" s="150">
        <f t="shared" si="6"/>
        <v>17280</v>
      </c>
      <c r="S12" s="149">
        <v>24</v>
      </c>
      <c r="T12" s="150">
        <f t="shared" si="7"/>
        <v>17280</v>
      </c>
      <c r="U12" s="149">
        <v>24</v>
      </c>
      <c r="V12" s="150">
        <f t="shared" si="8"/>
        <v>17280</v>
      </c>
      <c r="W12" s="149">
        <v>24</v>
      </c>
      <c r="X12" s="150">
        <f t="shared" si="9"/>
        <v>17280</v>
      </c>
      <c r="Y12" s="149">
        <v>24</v>
      </c>
      <c r="Z12" s="150">
        <f t="shared" si="10"/>
        <v>17280</v>
      </c>
      <c r="AA12" s="149">
        <v>24</v>
      </c>
      <c r="AB12" s="150">
        <f t="shared" si="11"/>
        <v>17280</v>
      </c>
      <c r="AC12" s="149">
        <v>24</v>
      </c>
      <c r="AD12" s="150">
        <f t="shared" si="12"/>
        <v>17280</v>
      </c>
      <c r="AE12" s="149">
        <v>24</v>
      </c>
      <c r="AF12" s="150">
        <f t="shared" si="13"/>
        <v>17280</v>
      </c>
      <c r="AG12" s="149">
        <v>24</v>
      </c>
      <c r="AH12" s="150">
        <f t="shared" si="14"/>
        <v>17280</v>
      </c>
      <c r="AI12" s="149">
        <v>24</v>
      </c>
      <c r="AJ12" s="150">
        <f t="shared" si="15"/>
        <v>17280</v>
      </c>
      <c r="AK12" s="149">
        <v>24</v>
      </c>
      <c r="AL12" s="150">
        <f t="shared" si="16"/>
        <v>17280</v>
      </c>
      <c r="AM12" s="149">
        <v>24</v>
      </c>
      <c r="AN12" s="150">
        <f t="shared" si="17"/>
        <v>17280</v>
      </c>
      <c r="AO12" s="149">
        <v>24</v>
      </c>
      <c r="AP12" s="150">
        <f t="shared" si="18"/>
        <v>17280</v>
      </c>
      <c r="AQ12" s="151">
        <f t="shared" si="19"/>
        <v>437</v>
      </c>
      <c r="AR12" s="151">
        <f t="shared" si="19"/>
        <v>314640</v>
      </c>
    </row>
    <row r="13" spans="1:45" x14ac:dyDescent="0.3">
      <c r="A13" s="147" t="s">
        <v>450</v>
      </c>
      <c r="B13" s="148"/>
      <c r="C13" s="149">
        <v>1</v>
      </c>
      <c r="D13" s="149">
        <v>700</v>
      </c>
      <c r="E13" s="149">
        <v>5</v>
      </c>
      <c r="F13" s="150">
        <f t="shared" si="0"/>
        <v>3500</v>
      </c>
      <c r="G13" s="149">
        <v>24</v>
      </c>
      <c r="H13" s="150">
        <f t="shared" si="1"/>
        <v>16800</v>
      </c>
      <c r="I13" s="149">
        <v>24</v>
      </c>
      <c r="J13" s="150">
        <f t="shared" si="2"/>
        <v>16800</v>
      </c>
      <c r="K13" s="149">
        <v>24</v>
      </c>
      <c r="L13" s="150">
        <f t="shared" si="3"/>
        <v>16800</v>
      </c>
      <c r="M13" s="149">
        <v>24</v>
      </c>
      <c r="N13" s="150">
        <f t="shared" si="4"/>
        <v>16800</v>
      </c>
      <c r="O13" s="149">
        <v>24</v>
      </c>
      <c r="P13" s="150">
        <f t="shared" si="5"/>
        <v>16800</v>
      </c>
      <c r="Q13" s="149">
        <v>24</v>
      </c>
      <c r="R13" s="150">
        <f t="shared" si="6"/>
        <v>16800</v>
      </c>
      <c r="S13" s="149">
        <v>24</v>
      </c>
      <c r="T13" s="150">
        <f t="shared" si="7"/>
        <v>16800</v>
      </c>
      <c r="U13" s="149">
        <v>24</v>
      </c>
      <c r="V13" s="150">
        <f t="shared" si="8"/>
        <v>16800</v>
      </c>
      <c r="W13" s="149">
        <v>24</v>
      </c>
      <c r="X13" s="150">
        <f t="shared" si="9"/>
        <v>16800</v>
      </c>
      <c r="Y13" s="149">
        <v>24</v>
      </c>
      <c r="Z13" s="150">
        <f t="shared" si="10"/>
        <v>16800</v>
      </c>
      <c r="AA13" s="149">
        <v>24</v>
      </c>
      <c r="AB13" s="150">
        <f t="shared" si="11"/>
        <v>16800</v>
      </c>
      <c r="AC13" s="149">
        <v>24</v>
      </c>
      <c r="AD13" s="150">
        <f t="shared" si="12"/>
        <v>16800</v>
      </c>
      <c r="AE13" s="149">
        <v>24</v>
      </c>
      <c r="AF13" s="150">
        <f t="shared" si="13"/>
        <v>16800</v>
      </c>
      <c r="AG13" s="149">
        <v>24</v>
      </c>
      <c r="AH13" s="150">
        <f t="shared" si="14"/>
        <v>16800</v>
      </c>
      <c r="AI13" s="149">
        <v>24</v>
      </c>
      <c r="AJ13" s="150">
        <f t="shared" si="15"/>
        <v>16800</v>
      </c>
      <c r="AK13" s="149">
        <v>24</v>
      </c>
      <c r="AL13" s="150">
        <f t="shared" si="16"/>
        <v>16800</v>
      </c>
      <c r="AM13" s="149">
        <v>24</v>
      </c>
      <c r="AN13" s="150">
        <f t="shared" si="17"/>
        <v>16800</v>
      </c>
      <c r="AO13" s="149">
        <v>24</v>
      </c>
      <c r="AP13" s="150">
        <f t="shared" si="18"/>
        <v>16800</v>
      </c>
      <c r="AQ13" s="151">
        <f t="shared" si="19"/>
        <v>437</v>
      </c>
      <c r="AR13" s="151">
        <f t="shared" si="19"/>
        <v>305900</v>
      </c>
      <c r="AS13" s="152"/>
    </row>
    <row r="14" spans="1:45" x14ac:dyDescent="0.3">
      <c r="A14" s="147" t="s">
        <v>451</v>
      </c>
      <c r="B14" s="148"/>
      <c r="C14" s="149">
        <v>5</v>
      </c>
      <c r="D14" s="149">
        <v>620</v>
      </c>
      <c r="E14" s="149">
        <v>2</v>
      </c>
      <c r="F14" s="150">
        <f t="shared" si="0"/>
        <v>6200</v>
      </c>
      <c r="G14" s="149">
        <v>24</v>
      </c>
      <c r="H14" s="150">
        <f t="shared" si="1"/>
        <v>74400</v>
      </c>
      <c r="I14" s="149">
        <v>24</v>
      </c>
      <c r="J14" s="150">
        <f t="shared" si="2"/>
        <v>74400</v>
      </c>
      <c r="K14" s="149">
        <v>24</v>
      </c>
      <c r="L14" s="150">
        <f t="shared" si="3"/>
        <v>74400</v>
      </c>
      <c r="M14" s="149">
        <v>24</v>
      </c>
      <c r="N14" s="150">
        <f t="shared" si="4"/>
        <v>74400</v>
      </c>
      <c r="O14" s="149">
        <v>24</v>
      </c>
      <c r="P14" s="150">
        <f t="shared" si="5"/>
        <v>74400</v>
      </c>
      <c r="Q14" s="149">
        <v>24</v>
      </c>
      <c r="R14" s="150">
        <f t="shared" si="6"/>
        <v>74400</v>
      </c>
      <c r="S14" s="149">
        <v>24</v>
      </c>
      <c r="T14" s="150">
        <f t="shared" si="7"/>
        <v>74400</v>
      </c>
      <c r="U14" s="149">
        <v>24</v>
      </c>
      <c r="V14" s="150">
        <f t="shared" si="8"/>
        <v>74400</v>
      </c>
      <c r="W14" s="149">
        <v>24</v>
      </c>
      <c r="X14" s="150">
        <f t="shared" si="9"/>
        <v>74400</v>
      </c>
      <c r="Y14" s="149">
        <v>24</v>
      </c>
      <c r="Z14" s="150">
        <f t="shared" si="10"/>
        <v>74400</v>
      </c>
      <c r="AA14" s="149">
        <v>24</v>
      </c>
      <c r="AB14" s="150">
        <f t="shared" si="11"/>
        <v>74400</v>
      </c>
      <c r="AC14" s="149">
        <v>24</v>
      </c>
      <c r="AD14" s="150">
        <f t="shared" si="12"/>
        <v>74400</v>
      </c>
      <c r="AE14" s="149">
        <v>24</v>
      </c>
      <c r="AF14" s="150">
        <f t="shared" si="13"/>
        <v>74400</v>
      </c>
      <c r="AG14" s="149">
        <v>24</v>
      </c>
      <c r="AH14" s="150">
        <f t="shared" si="14"/>
        <v>74400</v>
      </c>
      <c r="AI14" s="149">
        <v>24</v>
      </c>
      <c r="AJ14" s="150">
        <f t="shared" si="15"/>
        <v>74400</v>
      </c>
      <c r="AK14" s="149">
        <v>24</v>
      </c>
      <c r="AL14" s="150">
        <f t="shared" si="16"/>
        <v>74400</v>
      </c>
      <c r="AM14" s="149">
        <v>24</v>
      </c>
      <c r="AN14" s="150">
        <f t="shared" si="17"/>
        <v>74400</v>
      </c>
      <c r="AO14" s="149">
        <v>24</v>
      </c>
      <c r="AP14" s="150">
        <f>1*$D14*AO14</f>
        <v>14880</v>
      </c>
      <c r="AQ14" s="151">
        <f t="shared" si="19"/>
        <v>434</v>
      </c>
      <c r="AR14" s="151">
        <f t="shared" si="19"/>
        <v>1285880</v>
      </c>
    </row>
    <row r="15" spans="1:45" x14ac:dyDescent="0.3">
      <c r="A15" s="147" t="s">
        <v>452</v>
      </c>
      <c r="B15" s="148"/>
      <c r="C15" s="149">
        <v>2</v>
      </c>
      <c r="D15" s="149">
        <v>280</v>
      </c>
      <c r="E15" s="149">
        <v>0</v>
      </c>
      <c r="F15" s="150">
        <f t="shared" si="0"/>
        <v>0</v>
      </c>
      <c r="G15" s="149">
        <v>24</v>
      </c>
      <c r="H15" s="150">
        <f t="shared" si="1"/>
        <v>13440</v>
      </c>
      <c r="I15" s="149">
        <v>24</v>
      </c>
      <c r="J15" s="150">
        <f t="shared" si="2"/>
        <v>13440</v>
      </c>
      <c r="K15" s="149">
        <v>24</v>
      </c>
      <c r="L15" s="150">
        <f t="shared" si="3"/>
        <v>13440</v>
      </c>
      <c r="M15" s="149">
        <v>24</v>
      </c>
      <c r="N15" s="150">
        <f t="shared" si="4"/>
        <v>13440</v>
      </c>
      <c r="O15" s="149">
        <v>24</v>
      </c>
      <c r="P15" s="150">
        <f t="shared" si="5"/>
        <v>13440</v>
      </c>
      <c r="Q15" s="149">
        <v>24</v>
      </c>
      <c r="R15" s="150">
        <f t="shared" si="6"/>
        <v>13440</v>
      </c>
      <c r="S15" s="149">
        <v>24</v>
      </c>
      <c r="T15" s="150">
        <f t="shared" si="7"/>
        <v>13440</v>
      </c>
      <c r="U15" s="149">
        <v>24</v>
      </c>
      <c r="V15" s="150">
        <f t="shared" si="8"/>
        <v>13440</v>
      </c>
      <c r="W15" s="149">
        <v>12</v>
      </c>
      <c r="X15" s="150">
        <f t="shared" si="9"/>
        <v>6720</v>
      </c>
      <c r="Y15" s="149">
        <v>0</v>
      </c>
      <c r="Z15" s="150">
        <f t="shared" si="10"/>
        <v>0</v>
      </c>
      <c r="AA15" s="149">
        <v>0</v>
      </c>
      <c r="AB15" s="150">
        <f t="shared" si="11"/>
        <v>0</v>
      </c>
      <c r="AC15" s="149">
        <v>0</v>
      </c>
      <c r="AD15" s="150">
        <f t="shared" si="12"/>
        <v>0</v>
      </c>
      <c r="AE15" s="149">
        <v>0</v>
      </c>
      <c r="AF15" s="150">
        <f t="shared" si="13"/>
        <v>0</v>
      </c>
      <c r="AG15" s="149">
        <v>0</v>
      </c>
      <c r="AH15" s="150">
        <f t="shared" si="14"/>
        <v>0</v>
      </c>
      <c r="AI15" s="149">
        <v>0</v>
      </c>
      <c r="AJ15" s="150">
        <f t="shared" si="15"/>
        <v>0</v>
      </c>
      <c r="AK15" s="149">
        <v>0</v>
      </c>
      <c r="AL15" s="150">
        <f t="shared" si="16"/>
        <v>0</v>
      </c>
      <c r="AM15" s="149">
        <v>0</v>
      </c>
      <c r="AN15" s="150">
        <f t="shared" si="17"/>
        <v>0</v>
      </c>
      <c r="AO15" s="149">
        <v>0</v>
      </c>
      <c r="AP15" s="150">
        <f t="shared" si="18"/>
        <v>0</v>
      </c>
      <c r="AQ15" s="151">
        <f t="shared" si="19"/>
        <v>204</v>
      </c>
      <c r="AR15" s="151">
        <f t="shared" si="19"/>
        <v>114240</v>
      </c>
    </row>
    <row r="16" spans="1:45" x14ac:dyDescent="0.3">
      <c r="A16" s="147" t="s">
        <v>453</v>
      </c>
      <c r="B16" s="148"/>
      <c r="C16" s="149">
        <v>1</v>
      </c>
      <c r="D16" s="149">
        <v>280</v>
      </c>
      <c r="E16" s="149">
        <v>0</v>
      </c>
      <c r="F16" s="150">
        <f t="shared" si="0"/>
        <v>0</v>
      </c>
      <c r="G16" s="149">
        <v>24</v>
      </c>
      <c r="H16" s="150">
        <f t="shared" si="1"/>
        <v>6720</v>
      </c>
      <c r="I16" s="149">
        <v>24</v>
      </c>
      <c r="J16" s="150">
        <f t="shared" si="2"/>
        <v>6720</v>
      </c>
      <c r="K16" s="149">
        <v>24</v>
      </c>
      <c r="L16" s="150">
        <f t="shared" si="3"/>
        <v>6720</v>
      </c>
      <c r="M16" s="149">
        <v>24</v>
      </c>
      <c r="N16" s="150">
        <f t="shared" si="4"/>
        <v>6720</v>
      </c>
      <c r="O16" s="149">
        <v>24</v>
      </c>
      <c r="P16" s="150">
        <f t="shared" si="5"/>
        <v>6720</v>
      </c>
      <c r="Q16" s="149">
        <v>24</v>
      </c>
      <c r="R16" s="150">
        <f t="shared" si="6"/>
        <v>6720</v>
      </c>
      <c r="S16" s="149">
        <v>24</v>
      </c>
      <c r="T16" s="150">
        <f t="shared" si="7"/>
        <v>6720</v>
      </c>
      <c r="U16" s="149">
        <v>24</v>
      </c>
      <c r="V16" s="150">
        <f t="shared" si="8"/>
        <v>6720</v>
      </c>
      <c r="W16" s="149">
        <v>24</v>
      </c>
      <c r="X16" s="150">
        <f t="shared" si="9"/>
        <v>6720</v>
      </c>
      <c r="Y16" s="149">
        <v>24</v>
      </c>
      <c r="Z16" s="150">
        <f t="shared" si="10"/>
        <v>6720</v>
      </c>
      <c r="AA16" s="149">
        <v>24</v>
      </c>
      <c r="AB16" s="150">
        <f t="shared" si="11"/>
        <v>6720</v>
      </c>
      <c r="AC16" s="149">
        <v>24</v>
      </c>
      <c r="AD16" s="150">
        <f t="shared" si="12"/>
        <v>6720</v>
      </c>
      <c r="AE16" s="149">
        <v>24</v>
      </c>
      <c r="AF16" s="150">
        <f t="shared" si="13"/>
        <v>6720</v>
      </c>
      <c r="AG16" s="149">
        <v>24</v>
      </c>
      <c r="AH16" s="150">
        <f t="shared" si="14"/>
        <v>6720</v>
      </c>
      <c r="AI16" s="149">
        <v>24</v>
      </c>
      <c r="AJ16" s="150">
        <f t="shared" si="15"/>
        <v>6720</v>
      </c>
      <c r="AK16" s="149">
        <v>24</v>
      </c>
      <c r="AL16" s="150">
        <f t="shared" si="16"/>
        <v>6720</v>
      </c>
      <c r="AM16" s="149">
        <v>24</v>
      </c>
      <c r="AN16" s="150">
        <f t="shared" si="17"/>
        <v>6720</v>
      </c>
      <c r="AO16" s="149">
        <v>24</v>
      </c>
      <c r="AP16" s="150">
        <f t="shared" si="18"/>
        <v>6720</v>
      </c>
      <c r="AQ16" s="151">
        <f t="shared" si="19"/>
        <v>432</v>
      </c>
      <c r="AR16" s="151">
        <f t="shared" si="19"/>
        <v>120960</v>
      </c>
    </row>
    <row r="17" spans="1:44" x14ac:dyDescent="0.3">
      <c r="A17" s="147" t="s">
        <v>454</v>
      </c>
      <c r="B17" s="148"/>
      <c r="C17" s="149">
        <v>3</v>
      </c>
      <c r="D17" s="149">
        <v>280</v>
      </c>
      <c r="E17" s="149">
        <v>0</v>
      </c>
      <c r="F17" s="150">
        <f t="shared" si="0"/>
        <v>0</v>
      </c>
      <c r="G17" s="149">
        <v>24</v>
      </c>
      <c r="H17" s="150">
        <f t="shared" si="1"/>
        <v>20160</v>
      </c>
      <c r="I17" s="149">
        <v>24</v>
      </c>
      <c r="J17" s="150">
        <f t="shared" si="2"/>
        <v>20160</v>
      </c>
      <c r="K17" s="149">
        <v>24</v>
      </c>
      <c r="L17" s="150">
        <f t="shared" si="3"/>
        <v>20160</v>
      </c>
      <c r="M17" s="149">
        <v>24</v>
      </c>
      <c r="N17" s="150">
        <f t="shared" si="4"/>
        <v>20160</v>
      </c>
      <c r="O17" s="149">
        <v>24</v>
      </c>
      <c r="P17" s="150">
        <f t="shared" si="5"/>
        <v>20160</v>
      </c>
      <c r="Q17" s="149">
        <v>24</v>
      </c>
      <c r="R17" s="150">
        <f t="shared" si="6"/>
        <v>20160</v>
      </c>
      <c r="S17" s="149">
        <v>24</v>
      </c>
      <c r="T17" s="150">
        <f t="shared" si="7"/>
        <v>20160</v>
      </c>
      <c r="U17" s="149">
        <v>24</v>
      </c>
      <c r="V17" s="150">
        <f t="shared" si="8"/>
        <v>20160</v>
      </c>
      <c r="W17" s="149">
        <v>12</v>
      </c>
      <c r="X17" s="150">
        <f t="shared" si="9"/>
        <v>10080</v>
      </c>
      <c r="Y17" s="149">
        <v>0</v>
      </c>
      <c r="Z17" s="150">
        <f t="shared" si="10"/>
        <v>0</v>
      </c>
      <c r="AA17" s="149">
        <v>0</v>
      </c>
      <c r="AB17" s="150">
        <f t="shared" si="11"/>
        <v>0</v>
      </c>
      <c r="AC17" s="149">
        <v>0</v>
      </c>
      <c r="AD17" s="150">
        <f t="shared" si="12"/>
        <v>0</v>
      </c>
      <c r="AE17" s="149">
        <v>0</v>
      </c>
      <c r="AF17" s="150">
        <f t="shared" si="13"/>
        <v>0</v>
      </c>
      <c r="AG17" s="149">
        <v>0</v>
      </c>
      <c r="AH17" s="150">
        <f t="shared" si="14"/>
        <v>0</v>
      </c>
      <c r="AI17" s="149">
        <v>0</v>
      </c>
      <c r="AJ17" s="150">
        <f t="shared" si="15"/>
        <v>0</v>
      </c>
      <c r="AK17" s="149">
        <v>0</v>
      </c>
      <c r="AL17" s="150">
        <f t="shared" si="16"/>
        <v>0</v>
      </c>
      <c r="AM17" s="149">
        <v>0</v>
      </c>
      <c r="AN17" s="150">
        <f t="shared" si="17"/>
        <v>0</v>
      </c>
      <c r="AO17" s="149">
        <v>0</v>
      </c>
      <c r="AP17" s="150">
        <f t="shared" si="18"/>
        <v>0</v>
      </c>
      <c r="AQ17" s="151">
        <f t="shared" si="19"/>
        <v>204</v>
      </c>
      <c r="AR17" s="151">
        <f t="shared" si="19"/>
        <v>171360</v>
      </c>
    </row>
    <row r="18" spans="1:44" x14ac:dyDescent="0.3">
      <c r="A18" s="149" t="s">
        <v>455</v>
      </c>
      <c r="B18" s="148"/>
      <c r="C18" s="149">
        <v>1</v>
      </c>
      <c r="D18" s="149">
        <v>280</v>
      </c>
      <c r="E18" s="153">
        <v>0</v>
      </c>
      <c r="F18" s="154">
        <f>+E18*$C18</f>
        <v>0</v>
      </c>
      <c r="G18" s="149">
        <v>20</v>
      </c>
      <c r="H18" s="150">
        <f t="shared" si="1"/>
        <v>5600</v>
      </c>
      <c r="I18" s="149">
        <v>20</v>
      </c>
      <c r="J18" s="150">
        <f t="shared" si="2"/>
        <v>5600</v>
      </c>
      <c r="K18" s="149">
        <v>20</v>
      </c>
      <c r="L18" s="150">
        <f t="shared" si="3"/>
        <v>5600</v>
      </c>
      <c r="M18" s="149">
        <v>20</v>
      </c>
      <c r="N18" s="150">
        <f t="shared" si="4"/>
        <v>5600</v>
      </c>
      <c r="O18" s="149">
        <v>20</v>
      </c>
      <c r="P18" s="150">
        <f t="shared" si="5"/>
        <v>5600</v>
      </c>
      <c r="Q18" s="149">
        <v>20</v>
      </c>
      <c r="R18" s="150">
        <f t="shared" si="6"/>
        <v>5600</v>
      </c>
      <c r="S18" s="149">
        <v>20</v>
      </c>
      <c r="T18" s="150">
        <f t="shared" si="7"/>
        <v>5600</v>
      </c>
      <c r="U18" s="149">
        <v>20</v>
      </c>
      <c r="V18" s="150">
        <f t="shared" si="8"/>
        <v>5600</v>
      </c>
      <c r="W18" s="149">
        <v>20</v>
      </c>
      <c r="X18" s="150">
        <f t="shared" si="9"/>
        <v>5600</v>
      </c>
      <c r="Y18" s="149">
        <v>20</v>
      </c>
      <c r="Z18" s="150">
        <f t="shared" si="10"/>
        <v>5600</v>
      </c>
      <c r="AA18" s="149">
        <v>20</v>
      </c>
      <c r="AB18" s="150">
        <f t="shared" si="11"/>
        <v>5600</v>
      </c>
      <c r="AC18" s="149">
        <v>20</v>
      </c>
      <c r="AD18" s="150">
        <f t="shared" si="12"/>
        <v>5600</v>
      </c>
      <c r="AE18" s="149">
        <v>20</v>
      </c>
      <c r="AF18" s="150">
        <f t="shared" si="13"/>
        <v>5600</v>
      </c>
      <c r="AG18" s="149">
        <v>20</v>
      </c>
      <c r="AH18" s="150">
        <f t="shared" si="14"/>
        <v>5600</v>
      </c>
      <c r="AI18" s="149">
        <v>20</v>
      </c>
      <c r="AJ18" s="150">
        <f t="shared" si="15"/>
        <v>5600</v>
      </c>
      <c r="AK18" s="149">
        <v>20</v>
      </c>
      <c r="AL18" s="150">
        <f t="shared" si="16"/>
        <v>5600</v>
      </c>
      <c r="AM18" s="149">
        <v>20</v>
      </c>
      <c r="AN18" s="150">
        <f t="shared" si="17"/>
        <v>5600</v>
      </c>
      <c r="AO18" s="149">
        <v>20</v>
      </c>
      <c r="AP18" s="150">
        <f t="shared" si="18"/>
        <v>5600</v>
      </c>
      <c r="AQ18" s="151">
        <f t="shared" si="19"/>
        <v>360</v>
      </c>
      <c r="AR18" s="151">
        <f t="shared" si="19"/>
        <v>100800</v>
      </c>
    </row>
    <row r="19" spans="1:44" x14ac:dyDescent="0.3">
      <c r="A19" s="149" t="s">
        <v>456</v>
      </c>
      <c r="B19" s="148"/>
      <c r="C19" s="155">
        <v>2</v>
      </c>
      <c r="D19" s="155">
        <v>280</v>
      </c>
      <c r="E19" s="153">
        <v>0</v>
      </c>
      <c r="F19" s="154">
        <f>+E19*$C19</f>
        <v>0</v>
      </c>
      <c r="G19" s="149">
        <v>24</v>
      </c>
      <c r="H19" s="150">
        <f t="shared" si="1"/>
        <v>13440</v>
      </c>
      <c r="I19" s="149">
        <v>24</v>
      </c>
      <c r="J19" s="150">
        <f t="shared" si="2"/>
        <v>13440</v>
      </c>
      <c r="K19" s="149">
        <v>24</v>
      </c>
      <c r="L19" s="150">
        <f t="shared" si="3"/>
        <v>13440</v>
      </c>
      <c r="M19" s="149">
        <v>24</v>
      </c>
      <c r="N19" s="150">
        <f t="shared" si="4"/>
        <v>13440</v>
      </c>
      <c r="O19" s="149">
        <v>24</v>
      </c>
      <c r="P19" s="150">
        <f t="shared" si="5"/>
        <v>13440</v>
      </c>
      <c r="Q19" s="149">
        <v>24</v>
      </c>
      <c r="R19" s="150">
        <f t="shared" si="6"/>
        <v>13440</v>
      </c>
      <c r="S19" s="149">
        <v>24</v>
      </c>
      <c r="T19" s="150">
        <f t="shared" si="7"/>
        <v>13440</v>
      </c>
      <c r="U19" s="149">
        <v>24</v>
      </c>
      <c r="V19" s="150">
        <f t="shared" si="8"/>
        <v>13440</v>
      </c>
      <c r="W19" s="149">
        <v>24</v>
      </c>
      <c r="X19" s="150">
        <f t="shared" si="9"/>
        <v>13440</v>
      </c>
      <c r="Y19" s="149">
        <v>24</v>
      </c>
      <c r="Z19" s="150">
        <f t="shared" si="10"/>
        <v>13440</v>
      </c>
      <c r="AA19" s="149">
        <v>24</v>
      </c>
      <c r="AB19" s="150">
        <f t="shared" si="11"/>
        <v>13440</v>
      </c>
      <c r="AC19" s="149">
        <v>24</v>
      </c>
      <c r="AD19" s="150">
        <f t="shared" si="12"/>
        <v>13440</v>
      </c>
      <c r="AE19" s="149">
        <v>24</v>
      </c>
      <c r="AF19" s="150">
        <f t="shared" si="13"/>
        <v>13440</v>
      </c>
      <c r="AG19" s="149">
        <v>24</v>
      </c>
      <c r="AH19" s="150">
        <f t="shared" si="14"/>
        <v>13440</v>
      </c>
      <c r="AI19" s="149">
        <v>24</v>
      </c>
      <c r="AJ19" s="150">
        <f t="shared" si="15"/>
        <v>13440</v>
      </c>
      <c r="AK19" s="149">
        <v>30</v>
      </c>
      <c r="AL19" s="150">
        <f t="shared" si="16"/>
        <v>16800</v>
      </c>
      <c r="AM19" s="149">
        <v>24</v>
      </c>
      <c r="AN19" s="150">
        <f t="shared" si="17"/>
        <v>13440</v>
      </c>
      <c r="AO19" s="149">
        <v>24</v>
      </c>
      <c r="AP19" s="150">
        <f>1*$D19*AO19</f>
        <v>6720</v>
      </c>
      <c r="AQ19" s="151">
        <v>24</v>
      </c>
      <c r="AR19" s="151">
        <f t="shared" si="19"/>
        <v>238560</v>
      </c>
    </row>
    <row r="20" spans="1:44" x14ac:dyDescent="0.3">
      <c r="A20" s="156" t="s">
        <v>457</v>
      </c>
      <c r="B20" s="157"/>
      <c r="C20" s="158"/>
      <c r="D20" s="159"/>
      <c r="E20" s="160"/>
      <c r="F20" s="160">
        <f>SUM(F10:F19)</f>
        <v>21040</v>
      </c>
      <c r="G20" s="160"/>
      <c r="H20" s="160">
        <f>SUM(H10:H19)</f>
        <v>188810</v>
      </c>
      <c r="I20" s="160"/>
      <c r="J20" s="160">
        <f>SUM(J10:J19)</f>
        <v>188810</v>
      </c>
      <c r="K20" s="160"/>
      <c r="L20" s="160">
        <f>SUM(L10:L19)</f>
        <v>188810</v>
      </c>
      <c r="M20" s="160"/>
      <c r="N20" s="160">
        <f>SUM(N10:N19)</f>
        <v>188810</v>
      </c>
      <c r="O20" s="160"/>
      <c r="P20" s="160">
        <f>SUM(P10:P19)</f>
        <v>188810</v>
      </c>
      <c r="Q20" s="160"/>
      <c r="R20" s="160">
        <f>SUM(R10:R19)</f>
        <v>188810</v>
      </c>
      <c r="S20" s="160"/>
      <c r="T20" s="160">
        <f>SUM(T10:T19)</f>
        <v>188810</v>
      </c>
      <c r="U20" s="160"/>
      <c r="V20" s="160">
        <f>SUM(V10:V19)</f>
        <v>188810</v>
      </c>
      <c r="W20" s="160"/>
      <c r="X20" s="160">
        <f>SUM(X10:X19)</f>
        <v>172010</v>
      </c>
      <c r="Y20" s="160"/>
      <c r="Z20" s="160">
        <f>SUM(Z10:Z19)</f>
        <v>155210</v>
      </c>
      <c r="AA20" s="160"/>
      <c r="AB20" s="160">
        <f>SUM(AB10:AB19)</f>
        <v>155210</v>
      </c>
      <c r="AC20" s="160"/>
      <c r="AD20" s="160">
        <f>SUM(AD10:AD19)</f>
        <v>155210</v>
      </c>
      <c r="AE20" s="160"/>
      <c r="AF20" s="160">
        <f>SUM(AF10:AF19)</f>
        <v>155210</v>
      </c>
      <c r="AG20" s="160"/>
      <c r="AH20" s="160">
        <f>SUM(AH10:AH19)</f>
        <v>155210</v>
      </c>
      <c r="AI20" s="160"/>
      <c r="AJ20" s="160">
        <f>SUM(AJ10:AJ19)</f>
        <v>155210</v>
      </c>
      <c r="AK20" s="160"/>
      <c r="AL20" s="160">
        <f>SUM(AL10:AL19)</f>
        <v>158570</v>
      </c>
      <c r="AM20" s="160"/>
      <c r="AN20" s="160">
        <f>SUM(AN10:AN19)</f>
        <v>155210</v>
      </c>
      <c r="AO20" s="160"/>
      <c r="AP20" s="160">
        <f>SUM(AP10:AP19)</f>
        <v>88970</v>
      </c>
      <c r="AQ20" s="161"/>
      <c r="AR20" s="161">
        <f>SUM(AR10:AR19)</f>
        <v>3037540</v>
      </c>
    </row>
    <row r="21" spans="1:44" x14ac:dyDescent="0.3">
      <c r="A21" s="162"/>
      <c r="B21" s="162"/>
      <c r="C21" s="162"/>
      <c r="D21" s="162"/>
      <c r="E21" s="163"/>
      <c r="F21" s="164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5"/>
      <c r="AR21" s="165"/>
    </row>
    <row r="22" spans="1:44" x14ac:dyDescent="0.3">
      <c r="A22" s="441" t="s">
        <v>458</v>
      </c>
      <c r="B22" s="441"/>
      <c r="C22" s="441"/>
      <c r="D22" s="441"/>
      <c r="E22" s="442" t="s">
        <v>432</v>
      </c>
      <c r="F22" s="442"/>
      <c r="G22" s="437" t="s">
        <v>415</v>
      </c>
      <c r="H22" s="437"/>
      <c r="I22" s="437" t="s">
        <v>416</v>
      </c>
      <c r="J22" s="437"/>
      <c r="K22" s="437" t="s">
        <v>417</v>
      </c>
      <c r="L22" s="437"/>
      <c r="M22" s="437" t="s">
        <v>418</v>
      </c>
      <c r="N22" s="437"/>
      <c r="O22" s="437" t="s">
        <v>419</v>
      </c>
      <c r="P22" s="437"/>
      <c r="Q22" s="437" t="s">
        <v>420</v>
      </c>
      <c r="R22" s="437"/>
      <c r="S22" s="437" t="s">
        <v>421</v>
      </c>
      <c r="T22" s="437"/>
      <c r="U22" s="437" t="s">
        <v>422</v>
      </c>
      <c r="V22" s="437"/>
      <c r="W22" s="437" t="s">
        <v>423</v>
      </c>
      <c r="X22" s="437"/>
      <c r="Y22" s="437" t="s">
        <v>424</v>
      </c>
      <c r="Z22" s="437"/>
      <c r="AA22" s="437" t="s">
        <v>425</v>
      </c>
      <c r="AB22" s="437"/>
      <c r="AC22" s="437" t="s">
        <v>426</v>
      </c>
      <c r="AD22" s="437"/>
      <c r="AE22" s="437" t="s">
        <v>434</v>
      </c>
      <c r="AF22" s="437"/>
      <c r="AG22" s="437" t="s">
        <v>435</v>
      </c>
      <c r="AH22" s="437"/>
      <c r="AI22" s="437" t="s">
        <v>436</v>
      </c>
      <c r="AJ22" s="437"/>
      <c r="AK22" s="437" t="s">
        <v>437</v>
      </c>
      <c r="AL22" s="437"/>
      <c r="AM22" s="437" t="s">
        <v>438</v>
      </c>
      <c r="AN22" s="437"/>
      <c r="AO22" s="437" t="s">
        <v>439</v>
      </c>
      <c r="AP22" s="437"/>
      <c r="AQ22" s="445" t="s">
        <v>440</v>
      </c>
      <c r="AR22" s="445"/>
    </row>
    <row r="23" spans="1:44" x14ac:dyDescent="0.3">
      <c r="A23" s="446" t="s">
        <v>458</v>
      </c>
      <c r="B23" s="447"/>
      <c r="C23" s="145" t="s">
        <v>459</v>
      </c>
      <c r="D23" s="440" t="s">
        <v>460</v>
      </c>
      <c r="E23" s="166" t="s">
        <v>461</v>
      </c>
      <c r="F23" s="145" t="s">
        <v>445</v>
      </c>
      <c r="G23" s="166" t="s">
        <v>461</v>
      </c>
      <c r="H23" s="145" t="s">
        <v>445</v>
      </c>
      <c r="I23" s="166" t="s">
        <v>461</v>
      </c>
      <c r="J23" s="145" t="s">
        <v>445</v>
      </c>
      <c r="K23" s="166" t="s">
        <v>461</v>
      </c>
      <c r="L23" s="145" t="s">
        <v>445</v>
      </c>
      <c r="M23" s="166" t="s">
        <v>461</v>
      </c>
      <c r="N23" s="145" t="s">
        <v>445</v>
      </c>
      <c r="O23" s="166" t="s">
        <v>461</v>
      </c>
      <c r="P23" s="145" t="s">
        <v>445</v>
      </c>
      <c r="Q23" s="166" t="s">
        <v>461</v>
      </c>
      <c r="R23" s="145" t="s">
        <v>445</v>
      </c>
      <c r="S23" s="166" t="s">
        <v>461</v>
      </c>
      <c r="T23" s="145" t="s">
        <v>445</v>
      </c>
      <c r="U23" s="166" t="s">
        <v>461</v>
      </c>
      <c r="V23" s="145" t="s">
        <v>445</v>
      </c>
      <c r="W23" s="166" t="s">
        <v>461</v>
      </c>
      <c r="X23" s="145" t="s">
        <v>445</v>
      </c>
      <c r="Y23" s="166" t="s">
        <v>461</v>
      </c>
      <c r="Z23" s="145" t="s">
        <v>445</v>
      </c>
      <c r="AA23" s="166" t="s">
        <v>461</v>
      </c>
      <c r="AB23" s="145" t="s">
        <v>445</v>
      </c>
      <c r="AC23" s="166" t="s">
        <v>461</v>
      </c>
      <c r="AD23" s="145" t="s">
        <v>445</v>
      </c>
      <c r="AE23" s="166" t="s">
        <v>461</v>
      </c>
      <c r="AF23" s="145" t="s">
        <v>445</v>
      </c>
      <c r="AG23" s="166" t="s">
        <v>461</v>
      </c>
      <c r="AH23" s="145" t="s">
        <v>445</v>
      </c>
      <c r="AI23" s="166" t="s">
        <v>461</v>
      </c>
      <c r="AJ23" s="145" t="s">
        <v>445</v>
      </c>
      <c r="AK23" s="166" t="s">
        <v>461</v>
      </c>
      <c r="AL23" s="145" t="s">
        <v>445</v>
      </c>
      <c r="AM23" s="166" t="s">
        <v>461</v>
      </c>
      <c r="AN23" s="145" t="s">
        <v>445</v>
      </c>
      <c r="AO23" s="166" t="s">
        <v>461</v>
      </c>
      <c r="AP23" s="145" t="s">
        <v>445</v>
      </c>
      <c r="AQ23" s="167" t="s">
        <v>461</v>
      </c>
      <c r="AR23" s="168" t="s">
        <v>445</v>
      </c>
    </row>
    <row r="24" spans="1:44" x14ac:dyDescent="0.3">
      <c r="A24" s="448"/>
      <c r="B24" s="449"/>
      <c r="C24" s="145" t="s">
        <v>446</v>
      </c>
      <c r="D24" s="440"/>
      <c r="E24" s="166"/>
      <c r="F24" s="145" t="s">
        <v>446</v>
      </c>
      <c r="G24" s="166"/>
      <c r="H24" s="145" t="s">
        <v>446</v>
      </c>
      <c r="I24" s="166"/>
      <c r="J24" s="145" t="s">
        <v>446</v>
      </c>
      <c r="K24" s="166"/>
      <c r="L24" s="145" t="s">
        <v>446</v>
      </c>
      <c r="M24" s="166"/>
      <c r="N24" s="145" t="s">
        <v>446</v>
      </c>
      <c r="O24" s="166"/>
      <c r="P24" s="145" t="s">
        <v>446</v>
      </c>
      <c r="Q24" s="166"/>
      <c r="R24" s="145" t="s">
        <v>446</v>
      </c>
      <c r="S24" s="166"/>
      <c r="T24" s="145" t="s">
        <v>446</v>
      </c>
      <c r="U24" s="166"/>
      <c r="V24" s="145" t="s">
        <v>446</v>
      </c>
      <c r="W24" s="166"/>
      <c r="X24" s="145" t="s">
        <v>446</v>
      </c>
      <c r="Y24" s="166"/>
      <c r="Z24" s="145" t="s">
        <v>446</v>
      </c>
      <c r="AA24" s="166"/>
      <c r="AB24" s="145" t="s">
        <v>446</v>
      </c>
      <c r="AC24" s="166"/>
      <c r="AD24" s="145" t="s">
        <v>446</v>
      </c>
      <c r="AE24" s="166"/>
      <c r="AF24" s="145" t="s">
        <v>446</v>
      </c>
      <c r="AG24" s="166"/>
      <c r="AH24" s="145" t="s">
        <v>446</v>
      </c>
      <c r="AI24" s="166"/>
      <c r="AJ24" s="145" t="s">
        <v>446</v>
      </c>
      <c r="AK24" s="166"/>
      <c r="AL24" s="145" t="s">
        <v>446</v>
      </c>
      <c r="AM24" s="166"/>
      <c r="AN24" s="145" t="s">
        <v>446</v>
      </c>
      <c r="AO24" s="166"/>
      <c r="AP24" s="145" t="s">
        <v>446</v>
      </c>
      <c r="AQ24" s="167"/>
      <c r="AR24" s="168" t="s">
        <v>446</v>
      </c>
    </row>
    <row r="25" spans="1:44" x14ac:dyDescent="0.3">
      <c r="A25" s="443" t="s">
        <v>462</v>
      </c>
      <c r="B25" s="444"/>
      <c r="C25" s="155">
        <v>290</v>
      </c>
      <c r="D25" s="169" t="s">
        <v>463</v>
      </c>
      <c r="E25" s="170">
        <v>0</v>
      </c>
      <c r="F25" s="170">
        <f>+C25*E25</f>
        <v>0</v>
      </c>
      <c r="G25" s="154">
        <v>24</v>
      </c>
      <c r="H25" s="170">
        <f>(+G25*$C25)*2</f>
        <v>13920</v>
      </c>
      <c r="I25" s="154">
        <v>24</v>
      </c>
      <c r="J25" s="170">
        <f>(+I25*$C25)*2</f>
        <v>13920</v>
      </c>
      <c r="K25" s="154">
        <v>24</v>
      </c>
      <c r="L25" s="170">
        <f>(+K25*$C25)*2</f>
        <v>13920</v>
      </c>
      <c r="M25" s="154">
        <v>24</v>
      </c>
      <c r="N25" s="170">
        <f>(+M25*$C25)*2</f>
        <v>13920</v>
      </c>
      <c r="O25" s="154">
        <v>24</v>
      </c>
      <c r="P25" s="170">
        <f>(+O25*$C25)*2</f>
        <v>13920</v>
      </c>
      <c r="Q25" s="154">
        <v>24</v>
      </c>
      <c r="R25" s="170">
        <f>(+Q25*$C25)*2</f>
        <v>13920</v>
      </c>
      <c r="S25" s="154">
        <v>24</v>
      </c>
      <c r="T25" s="170">
        <f>(+S25*$C25)*2</f>
        <v>13920</v>
      </c>
      <c r="U25" s="154">
        <v>24</v>
      </c>
      <c r="V25" s="170">
        <f>(+U25*$C25)*2</f>
        <v>13920</v>
      </c>
      <c r="W25" s="154">
        <v>24</v>
      </c>
      <c r="X25" s="170">
        <f>(+W25*$C25)*2</f>
        <v>13920</v>
      </c>
      <c r="Y25" s="154">
        <v>24</v>
      </c>
      <c r="Z25" s="170">
        <f>(+Y25*$C25)*2</f>
        <v>13920</v>
      </c>
      <c r="AA25" s="154">
        <v>24</v>
      </c>
      <c r="AB25" s="170">
        <f>(+AA25*$C25)*2</f>
        <v>13920</v>
      </c>
      <c r="AC25" s="154">
        <v>24</v>
      </c>
      <c r="AD25" s="170">
        <f>(+AC25*$C25)*2</f>
        <v>13920</v>
      </c>
      <c r="AE25" s="154">
        <v>24</v>
      </c>
      <c r="AF25" s="170">
        <f>(+AE25*$C25)*2</f>
        <v>13920</v>
      </c>
      <c r="AG25" s="154">
        <v>24</v>
      </c>
      <c r="AH25" s="170">
        <f>(+AG25*$C25)*2</f>
        <v>13920</v>
      </c>
      <c r="AI25" s="154">
        <v>24</v>
      </c>
      <c r="AJ25" s="170">
        <f>(+AI25*$C25)*2</f>
        <v>13920</v>
      </c>
      <c r="AK25" s="154">
        <v>24</v>
      </c>
      <c r="AL25" s="170">
        <f>(+AK25*$C25)*2</f>
        <v>13920</v>
      </c>
      <c r="AM25" s="154">
        <v>24</v>
      </c>
      <c r="AN25" s="170">
        <f>(+AM25*$C25)*2</f>
        <v>13920</v>
      </c>
      <c r="AO25" s="154">
        <v>24</v>
      </c>
      <c r="AP25" s="170">
        <f>(+AO25*$C25)*1</f>
        <v>6960</v>
      </c>
      <c r="AQ25" s="171">
        <f>E25+G25+I25+K25+M25+O25+Q25+S25+U25+W25+Y25+AA25+AC25+AE25+AG25+AI25+AK25+AM25+AO25</f>
        <v>432</v>
      </c>
      <c r="AR25" s="171">
        <f>F25+H25+J25+L25+N25+P25+R25+T25+V25+X25+Z25+AB25+AD25+AF25+AH25+AJ25+AL25+AN25+AP25</f>
        <v>243600</v>
      </c>
    </row>
    <row r="26" spans="1:44" x14ac:dyDescent="0.3">
      <c r="A26" s="172" t="s">
        <v>464</v>
      </c>
      <c r="B26" s="148"/>
      <c r="C26" s="155">
        <v>50</v>
      </c>
      <c r="D26" s="169" t="s">
        <v>463</v>
      </c>
      <c r="E26" s="170"/>
      <c r="F26" s="170"/>
      <c r="G26" s="154">
        <v>16</v>
      </c>
      <c r="H26" s="170">
        <f>+C26*G26*5</f>
        <v>4000</v>
      </c>
      <c r="I26" s="154"/>
      <c r="J26" s="170">
        <f>+H26</f>
        <v>4000</v>
      </c>
      <c r="K26" s="154"/>
      <c r="L26" s="170">
        <f>+J26</f>
        <v>4000</v>
      </c>
      <c r="M26" s="154"/>
      <c r="N26" s="170">
        <f>+L26</f>
        <v>4000</v>
      </c>
      <c r="O26" s="154"/>
      <c r="P26" s="170">
        <f>+N26</f>
        <v>4000</v>
      </c>
      <c r="Q26" s="154"/>
      <c r="R26" s="170">
        <f>+P26</f>
        <v>4000</v>
      </c>
      <c r="S26" s="154"/>
      <c r="T26" s="170">
        <f>+R26</f>
        <v>4000</v>
      </c>
      <c r="U26" s="154"/>
      <c r="V26" s="170">
        <f>+T26</f>
        <v>4000</v>
      </c>
      <c r="W26" s="154"/>
      <c r="X26" s="170">
        <f>+V26</f>
        <v>4000</v>
      </c>
      <c r="Y26" s="154"/>
      <c r="Z26" s="170">
        <f>+X26</f>
        <v>4000</v>
      </c>
      <c r="AA26" s="154"/>
      <c r="AB26" s="170">
        <v>4000</v>
      </c>
      <c r="AC26" s="154"/>
      <c r="AD26" s="170">
        <v>4000</v>
      </c>
      <c r="AE26" s="154"/>
      <c r="AF26" s="170">
        <v>4000</v>
      </c>
      <c r="AG26" s="154"/>
      <c r="AH26" s="170">
        <v>4000</v>
      </c>
      <c r="AI26" s="154"/>
      <c r="AJ26" s="170">
        <v>4000</v>
      </c>
      <c r="AK26" s="154"/>
      <c r="AL26" s="170">
        <v>4000</v>
      </c>
      <c r="AM26" s="154"/>
      <c r="AN26" s="170">
        <v>4000</v>
      </c>
      <c r="AO26" s="154"/>
      <c r="AP26" s="170"/>
      <c r="AQ26" s="171">
        <f t="shared" ref="AQ26:AR89" si="20">E26+G26+I26+K26+M26+O26+Q26+S26+U26+W26+Y26+AA26+AC26+AE26+AG26+AI26+AK26+AM26+AO26</f>
        <v>16</v>
      </c>
      <c r="AR26" s="171">
        <f t="shared" si="20"/>
        <v>68000</v>
      </c>
    </row>
    <row r="27" spans="1:44" x14ac:dyDescent="0.3">
      <c r="A27" s="443" t="s">
        <v>465</v>
      </c>
      <c r="B27" s="444"/>
      <c r="C27" s="149">
        <v>250</v>
      </c>
      <c r="D27" s="169" t="s">
        <v>466</v>
      </c>
      <c r="E27" s="153">
        <v>2</v>
      </c>
      <c r="F27" s="170">
        <f>+E27*$C27</f>
        <v>500</v>
      </c>
      <c r="G27" s="170">
        <v>0</v>
      </c>
      <c r="H27" s="170">
        <f t="shared" ref="H27" si="21">+G27*$C27</f>
        <v>0</v>
      </c>
      <c r="I27" s="170">
        <v>0</v>
      </c>
      <c r="J27" s="170">
        <f t="shared" ref="J27" si="22">+I27*$C27</f>
        <v>0</v>
      </c>
      <c r="K27" s="170">
        <v>0</v>
      </c>
      <c r="L27" s="170">
        <f t="shared" ref="L27" si="23">+K27*$C27</f>
        <v>0</v>
      </c>
      <c r="M27" s="170">
        <v>0</v>
      </c>
      <c r="N27" s="170">
        <f t="shared" ref="N27" si="24">+M27*$C27</f>
        <v>0</v>
      </c>
      <c r="O27" s="170">
        <v>0</v>
      </c>
      <c r="P27" s="170">
        <f t="shared" ref="P27" si="25">+O27*$C27</f>
        <v>0</v>
      </c>
      <c r="Q27" s="170">
        <v>0</v>
      </c>
      <c r="R27" s="170">
        <f t="shared" ref="R27" si="26">+Q27*$C27</f>
        <v>0</v>
      </c>
      <c r="S27" s="170">
        <v>0</v>
      </c>
      <c r="T27" s="170">
        <f>+S27*$C27</f>
        <v>0</v>
      </c>
      <c r="U27" s="170">
        <v>0</v>
      </c>
      <c r="V27" s="170">
        <f t="shared" ref="V27" si="27">+U27*$C27</f>
        <v>0</v>
      </c>
      <c r="W27" s="170">
        <v>0</v>
      </c>
      <c r="X27" s="170">
        <f t="shared" ref="X27" si="28">+W27*$C27</f>
        <v>0</v>
      </c>
      <c r="Y27" s="170">
        <v>0</v>
      </c>
      <c r="Z27" s="170">
        <f t="shared" ref="Z27" si="29">+Y27*$C27</f>
        <v>0</v>
      </c>
      <c r="AA27" s="170">
        <v>0</v>
      </c>
      <c r="AB27" s="170">
        <f t="shared" ref="AB27" si="30">+AA27*$C27</f>
        <v>0</v>
      </c>
      <c r="AC27" s="170">
        <v>0</v>
      </c>
      <c r="AD27" s="170">
        <f t="shared" ref="AD27" si="31">+AC27*$C27</f>
        <v>0</v>
      </c>
      <c r="AE27" s="170">
        <v>0</v>
      </c>
      <c r="AF27" s="170">
        <f t="shared" ref="AF27" si="32">+AE27*$C27</f>
        <v>0</v>
      </c>
      <c r="AG27" s="170">
        <v>0</v>
      </c>
      <c r="AH27" s="170">
        <f t="shared" ref="AH27" si="33">+AG27*$C27</f>
        <v>0</v>
      </c>
      <c r="AI27" s="170">
        <v>0</v>
      </c>
      <c r="AJ27" s="170">
        <f t="shared" ref="AJ27" si="34">+AI27*$C27</f>
        <v>0</v>
      </c>
      <c r="AK27" s="170">
        <v>0</v>
      </c>
      <c r="AL27" s="170">
        <f t="shared" ref="AL27" si="35">+AK27*$C27</f>
        <v>0</v>
      </c>
      <c r="AM27" s="170">
        <v>0</v>
      </c>
      <c r="AN27" s="170">
        <f t="shared" ref="AN27" si="36">+AM27*$C27</f>
        <v>0</v>
      </c>
      <c r="AO27" s="170">
        <v>0</v>
      </c>
      <c r="AP27" s="170">
        <f t="shared" ref="AP27" si="37">+AO27*$C27</f>
        <v>0</v>
      </c>
      <c r="AQ27" s="171">
        <f t="shared" si="20"/>
        <v>2</v>
      </c>
      <c r="AR27" s="171">
        <f t="shared" si="20"/>
        <v>500</v>
      </c>
    </row>
    <row r="28" spans="1:44" x14ac:dyDescent="0.3">
      <c r="A28" s="443" t="s">
        <v>467</v>
      </c>
      <c r="B28" s="444"/>
      <c r="C28" s="149">
        <v>150</v>
      </c>
      <c r="D28" s="169" t="s">
        <v>463</v>
      </c>
      <c r="E28" s="170">
        <v>0</v>
      </c>
      <c r="F28" s="170">
        <f>+C28*E28</f>
        <v>0</v>
      </c>
      <c r="G28" s="154">
        <v>24</v>
      </c>
      <c r="H28" s="170">
        <f>+(G28*$C28)*2</f>
        <v>7200</v>
      </c>
      <c r="I28" s="154">
        <v>24</v>
      </c>
      <c r="J28" s="170">
        <f>+(I28*$C28)*2</f>
        <v>7200</v>
      </c>
      <c r="K28" s="154">
        <v>24</v>
      </c>
      <c r="L28" s="170">
        <f>+(K28*$C28)*2</f>
        <v>7200</v>
      </c>
      <c r="M28" s="154">
        <v>24</v>
      </c>
      <c r="N28" s="170">
        <f>+(M28*$C28)*2</f>
        <v>7200</v>
      </c>
      <c r="O28" s="154">
        <v>24</v>
      </c>
      <c r="P28" s="170">
        <f>+(O28*$C28)*2</f>
        <v>7200</v>
      </c>
      <c r="Q28" s="154">
        <v>24</v>
      </c>
      <c r="R28" s="170">
        <f>+(Q28*$C28)*2</f>
        <v>7200</v>
      </c>
      <c r="S28" s="154">
        <v>24</v>
      </c>
      <c r="T28" s="170">
        <f>+(S28*$C28)*2</f>
        <v>7200</v>
      </c>
      <c r="U28" s="154">
        <v>24</v>
      </c>
      <c r="V28" s="170">
        <f>+(U28*$C28)*2</f>
        <v>7200</v>
      </c>
      <c r="W28" s="154">
        <v>24</v>
      </c>
      <c r="X28" s="170">
        <f>+(W28*$C28)*2</f>
        <v>7200</v>
      </c>
      <c r="Y28" s="154">
        <v>24</v>
      </c>
      <c r="Z28" s="170">
        <f>+(Y28*$C28)*2</f>
        <v>7200</v>
      </c>
      <c r="AA28" s="154">
        <v>24</v>
      </c>
      <c r="AB28" s="170">
        <f>+(AA28*$C28)*2</f>
        <v>7200</v>
      </c>
      <c r="AC28" s="154">
        <v>24</v>
      </c>
      <c r="AD28" s="170">
        <f>+(AC28*$C28)*2</f>
        <v>7200</v>
      </c>
      <c r="AE28" s="154">
        <v>24</v>
      </c>
      <c r="AF28" s="170">
        <f>+(AE28*$C28)*2</f>
        <v>7200</v>
      </c>
      <c r="AG28" s="154">
        <v>24</v>
      </c>
      <c r="AH28" s="170">
        <f>+(AG28*$C28)*2</f>
        <v>7200</v>
      </c>
      <c r="AI28" s="154">
        <v>24</v>
      </c>
      <c r="AJ28" s="170">
        <f>+(AI28*$C28)*2</f>
        <v>7200</v>
      </c>
      <c r="AK28" s="154">
        <v>24</v>
      </c>
      <c r="AL28" s="170">
        <f>+(AK28*$C28)*2</f>
        <v>7200</v>
      </c>
      <c r="AM28" s="154">
        <v>24</v>
      </c>
      <c r="AN28" s="170">
        <f>+(AM28*$C28)*2</f>
        <v>7200</v>
      </c>
      <c r="AO28" s="154">
        <v>24</v>
      </c>
      <c r="AP28" s="170">
        <f>+(AO28*$C28)*1</f>
        <v>3600</v>
      </c>
      <c r="AQ28" s="171">
        <f t="shared" si="20"/>
        <v>432</v>
      </c>
      <c r="AR28" s="171">
        <f t="shared" si="20"/>
        <v>126000</v>
      </c>
    </row>
    <row r="29" spans="1:44" x14ac:dyDescent="0.3">
      <c r="A29" s="443" t="s">
        <v>468</v>
      </c>
      <c r="B29" s="444"/>
      <c r="C29" s="149">
        <v>1200</v>
      </c>
      <c r="D29" s="169" t="s">
        <v>466</v>
      </c>
      <c r="E29" s="173">
        <v>7</v>
      </c>
      <c r="F29" s="170">
        <f>+E29*$C29</f>
        <v>8400</v>
      </c>
      <c r="G29" s="170">
        <v>0</v>
      </c>
      <c r="H29" s="170">
        <f t="shared" ref="H29:J36" si="38">+G29*$C29</f>
        <v>0</v>
      </c>
      <c r="I29" s="170">
        <v>0</v>
      </c>
      <c r="J29" s="170">
        <f t="shared" ref="J29:J30" si="39">+I29*$C29</f>
        <v>0</v>
      </c>
      <c r="K29" s="170">
        <v>0</v>
      </c>
      <c r="L29" s="170">
        <f t="shared" ref="L29:L36" si="40">+K29*$C29</f>
        <v>0</v>
      </c>
      <c r="M29" s="170">
        <v>0</v>
      </c>
      <c r="N29" s="170">
        <f t="shared" ref="N29:N36" si="41">+M29*$C29</f>
        <v>0</v>
      </c>
      <c r="O29" s="170">
        <v>0</v>
      </c>
      <c r="P29" s="170">
        <f t="shared" ref="P29:P36" si="42">+O29*$C29</f>
        <v>0</v>
      </c>
      <c r="Q29" s="170">
        <v>0</v>
      </c>
      <c r="R29" s="170">
        <f t="shared" ref="R29:R36" si="43">+Q29*$C29</f>
        <v>0</v>
      </c>
      <c r="S29" s="170">
        <v>0</v>
      </c>
      <c r="T29" s="170">
        <f>+S29*$C29</f>
        <v>0</v>
      </c>
      <c r="U29" s="170">
        <v>0</v>
      </c>
      <c r="V29" s="170">
        <f t="shared" ref="V29:V36" si="44">+U29*$C29</f>
        <v>0</v>
      </c>
      <c r="W29" s="170">
        <v>0</v>
      </c>
      <c r="X29" s="170">
        <f t="shared" ref="X29:X36" si="45">+W29*$C29</f>
        <v>0</v>
      </c>
      <c r="Y29" s="170">
        <v>0</v>
      </c>
      <c r="Z29" s="170">
        <f t="shared" ref="Z29:Z36" si="46">+Y29*$C29</f>
        <v>0</v>
      </c>
      <c r="AA29" s="170">
        <v>0</v>
      </c>
      <c r="AB29" s="170">
        <f t="shared" ref="AB29:AB36" si="47">+AA29*$C29</f>
        <v>0</v>
      </c>
      <c r="AC29" s="170">
        <v>0</v>
      </c>
      <c r="AD29" s="170">
        <f t="shared" ref="AD29:AD36" si="48">+AC29*$C29</f>
        <v>0</v>
      </c>
      <c r="AE29" s="170">
        <v>0</v>
      </c>
      <c r="AF29" s="170">
        <f t="shared" ref="AF29:AF36" si="49">+AE29*$C29</f>
        <v>0</v>
      </c>
      <c r="AG29" s="170">
        <v>0</v>
      </c>
      <c r="AH29" s="170">
        <f t="shared" ref="AH29:AH36" si="50">+AG29*$C29</f>
        <v>0</v>
      </c>
      <c r="AI29" s="170">
        <v>0</v>
      </c>
      <c r="AJ29" s="170">
        <f t="shared" ref="AJ29:AJ36" si="51">+AI29*$C29</f>
        <v>0</v>
      </c>
      <c r="AK29" s="170">
        <v>0</v>
      </c>
      <c r="AL29" s="170">
        <f t="shared" ref="AL29:AL36" si="52">+AK29*$C29</f>
        <v>0</v>
      </c>
      <c r="AM29" s="170">
        <v>0</v>
      </c>
      <c r="AN29" s="170">
        <f t="shared" ref="AN29:AN36" si="53">+AM29*$C29</f>
        <v>0</v>
      </c>
      <c r="AO29" s="170">
        <v>0</v>
      </c>
      <c r="AP29" s="170">
        <f t="shared" ref="AP29:AP36" si="54">+AO29*$C29</f>
        <v>0</v>
      </c>
      <c r="AQ29" s="171">
        <f t="shared" si="20"/>
        <v>7</v>
      </c>
      <c r="AR29" s="171">
        <f t="shared" si="20"/>
        <v>8400</v>
      </c>
    </row>
    <row r="30" spans="1:44" x14ac:dyDescent="0.3">
      <c r="A30" s="443" t="s">
        <v>469</v>
      </c>
      <c r="B30" s="444"/>
      <c r="C30" s="149">
        <v>600</v>
      </c>
      <c r="D30" s="169" t="s">
        <v>466</v>
      </c>
      <c r="E30" s="173">
        <v>2</v>
      </c>
      <c r="F30" s="170">
        <f>+E30*$C30</f>
        <v>1200</v>
      </c>
      <c r="G30" s="170">
        <v>0</v>
      </c>
      <c r="H30" s="170">
        <f t="shared" si="38"/>
        <v>0</v>
      </c>
      <c r="I30" s="170">
        <v>0</v>
      </c>
      <c r="J30" s="170">
        <f t="shared" si="39"/>
        <v>0</v>
      </c>
      <c r="K30" s="170">
        <v>0</v>
      </c>
      <c r="L30" s="170">
        <f t="shared" si="40"/>
        <v>0</v>
      </c>
      <c r="M30" s="170">
        <v>0</v>
      </c>
      <c r="N30" s="170">
        <f t="shared" si="41"/>
        <v>0</v>
      </c>
      <c r="O30" s="170">
        <v>0</v>
      </c>
      <c r="P30" s="170">
        <f t="shared" si="42"/>
        <v>0</v>
      </c>
      <c r="Q30" s="170">
        <v>0</v>
      </c>
      <c r="R30" s="170">
        <f t="shared" si="43"/>
        <v>0</v>
      </c>
      <c r="S30" s="170">
        <v>0</v>
      </c>
      <c r="T30" s="170">
        <f>+S30*$C30</f>
        <v>0</v>
      </c>
      <c r="U30" s="170">
        <v>0</v>
      </c>
      <c r="V30" s="170">
        <f t="shared" si="44"/>
        <v>0</v>
      </c>
      <c r="W30" s="170">
        <v>0</v>
      </c>
      <c r="X30" s="170">
        <f t="shared" si="45"/>
        <v>0</v>
      </c>
      <c r="Y30" s="170">
        <v>0</v>
      </c>
      <c r="Z30" s="170">
        <f t="shared" si="46"/>
        <v>0</v>
      </c>
      <c r="AA30" s="170">
        <v>0</v>
      </c>
      <c r="AB30" s="170">
        <f t="shared" si="47"/>
        <v>0</v>
      </c>
      <c r="AC30" s="170">
        <v>0</v>
      </c>
      <c r="AD30" s="170">
        <f t="shared" si="48"/>
        <v>0</v>
      </c>
      <c r="AE30" s="170">
        <v>0</v>
      </c>
      <c r="AF30" s="170">
        <f t="shared" si="49"/>
        <v>0</v>
      </c>
      <c r="AG30" s="170">
        <v>0</v>
      </c>
      <c r="AH30" s="170">
        <f t="shared" si="50"/>
        <v>0</v>
      </c>
      <c r="AI30" s="170">
        <v>0</v>
      </c>
      <c r="AJ30" s="170">
        <f t="shared" si="51"/>
        <v>0</v>
      </c>
      <c r="AK30" s="170">
        <v>0</v>
      </c>
      <c r="AL30" s="170">
        <f t="shared" si="52"/>
        <v>0</v>
      </c>
      <c r="AM30" s="170">
        <v>0</v>
      </c>
      <c r="AN30" s="170">
        <f t="shared" si="53"/>
        <v>0</v>
      </c>
      <c r="AO30" s="170">
        <v>0</v>
      </c>
      <c r="AP30" s="170">
        <f t="shared" si="54"/>
        <v>0</v>
      </c>
      <c r="AQ30" s="171">
        <f t="shared" si="20"/>
        <v>2</v>
      </c>
      <c r="AR30" s="171">
        <f t="shared" si="20"/>
        <v>1200</v>
      </c>
    </row>
    <row r="31" spans="1:44" x14ac:dyDescent="0.3">
      <c r="A31" s="443" t="s">
        <v>470</v>
      </c>
      <c r="B31" s="444"/>
      <c r="C31" s="149">
        <v>400</v>
      </c>
      <c r="D31" s="169" t="s">
        <v>466</v>
      </c>
      <c r="E31" s="173">
        <v>2</v>
      </c>
      <c r="F31" s="170">
        <f>+E31*$C31</f>
        <v>800</v>
      </c>
      <c r="G31" s="170">
        <v>0</v>
      </c>
      <c r="H31" s="170">
        <f t="shared" si="38"/>
        <v>0</v>
      </c>
      <c r="I31" s="170">
        <v>0</v>
      </c>
      <c r="J31" s="170">
        <f t="shared" si="38"/>
        <v>0</v>
      </c>
      <c r="K31" s="170">
        <v>0</v>
      </c>
      <c r="L31" s="170">
        <f t="shared" si="40"/>
        <v>0</v>
      </c>
      <c r="M31" s="170">
        <v>0</v>
      </c>
      <c r="N31" s="170">
        <f t="shared" si="41"/>
        <v>0</v>
      </c>
      <c r="O31" s="170">
        <v>0</v>
      </c>
      <c r="P31" s="170">
        <f t="shared" si="42"/>
        <v>0</v>
      </c>
      <c r="Q31" s="170">
        <v>0</v>
      </c>
      <c r="R31" s="170">
        <f t="shared" si="43"/>
        <v>0</v>
      </c>
      <c r="S31" s="170">
        <v>0</v>
      </c>
      <c r="T31" s="170">
        <f>+S31*$C31</f>
        <v>0</v>
      </c>
      <c r="U31" s="170">
        <v>0</v>
      </c>
      <c r="V31" s="170">
        <f t="shared" si="44"/>
        <v>0</v>
      </c>
      <c r="W31" s="170">
        <v>0</v>
      </c>
      <c r="X31" s="170">
        <f t="shared" si="45"/>
        <v>0</v>
      </c>
      <c r="Y31" s="170">
        <v>0</v>
      </c>
      <c r="Z31" s="170">
        <f t="shared" si="46"/>
        <v>0</v>
      </c>
      <c r="AA31" s="170">
        <v>0</v>
      </c>
      <c r="AB31" s="170">
        <f t="shared" si="47"/>
        <v>0</v>
      </c>
      <c r="AC31" s="170">
        <v>0</v>
      </c>
      <c r="AD31" s="170">
        <f t="shared" si="48"/>
        <v>0</v>
      </c>
      <c r="AE31" s="170">
        <v>0</v>
      </c>
      <c r="AF31" s="170">
        <f t="shared" si="49"/>
        <v>0</v>
      </c>
      <c r="AG31" s="170">
        <v>0</v>
      </c>
      <c r="AH31" s="170">
        <f t="shared" si="50"/>
        <v>0</v>
      </c>
      <c r="AI31" s="170">
        <v>0</v>
      </c>
      <c r="AJ31" s="170">
        <f t="shared" si="51"/>
        <v>0</v>
      </c>
      <c r="AK31" s="170">
        <v>0</v>
      </c>
      <c r="AL31" s="170">
        <f t="shared" si="52"/>
        <v>0</v>
      </c>
      <c r="AM31" s="170">
        <v>0</v>
      </c>
      <c r="AN31" s="170">
        <f t="shared" si="53"/>
        <v>0</v>
      </c>
      <c r="AO31" s="170">
        <v>0</v>
      </c>
      <c r="AP31" s="170">
        <f t="shared" si="54"/>
        <v>0</v>
      </c>
      <c r="AQ31" s="171">
        <f t="shared" si="20"/>
        <v>2</v>
      </c>
      <c r="AR31" s="171">
        <f t="shared" si="20"/>
        <v>800</v>
      </c>
    </row>
    <row r="32" spans="1:44" x14ac:dyDescent="0.3">
      <c r="A32" s="443" t="s">
        <v>471</v>
      </c>
      <c r="B32" s="444"/>
      <c r="C32" s="149">
        <v>200</v>
      </c>
      <c r="D32" s="169" t="s">
        <v>472</v>
      </c>
      <c r="E32" s="170">
        <v>0</v>
      </c>
      <c r="F32" s="170">
        <f t="shared" ref="F32:F35" si="55">+E32*$C32</f>
        <v>0</v>
      </c>
      <c r="G32" s="170">
        <v>2</v>
      </c>
      <c r="H32" s="170">
        <f t="shared" si="38"/>
        <v>400</v>
      </c>
      <c r="I32" s="170">
        <v>0</v>
      </c>
      <c r="J32" s="170">
        <f t="shared" si="38"/>
        <v>0</v>
      </c>
      <c r="K32" s="170">
        <v>2</v>
      </c>
      <c r="L32" s="170">
        <f t="shared" si="40"/>
        <v>400</v>
      </c>
      <c r="M32" s="170">
        <v>0</v>
      </c>
      <c r="N32" s="170">
        <f t="shared" si="41"/>
        <v>0</v>
      </c>
      <c r="O32" s="170">
        <v>2</v>
      </c>
      <c r="P32" s="170">
        <f t="shared" si="42"/>
        <v>400</v>
      </c>
      <c r="Q32" s="170">
        <v>0</v>
      </c>
      <c r="R32" s="170">
        <f t="shared" si="43"/>
        <v>0</v>
      </c>
      <c r="S32" s="170">
        <v>2</v>
      </c>
      <c r="T32" s="170">
        <f t="shared" ref="T32:T36" si="56">+S32*$C32</f>
        <v>400</v>
      </c>
      <c r="U32" s="170">
        <v>0</v>
      </c>
      <c r="V32" s="170">
        <f t="shared" si="44"/>
        <v>0</v>
      </c>
      <c r="W32" s="170">
        <v>2</v>
      </c>
      <c r="X32" s="170">
        <f t="shared" si="45"/>
        <v>400</v>
      </c>
      <c r="Y32" s="170">
        <v>0</v>
      </c>
      <c r="Z32" s="170">
        <f t="shared" si="46"/>
        <v>0</v>
      </c>
      <c r="AA32" s="170">
        <v>2</v>
      </c>
      <c r="AB32" s="170">
        <f t="shared" si="47"/>
        <v>400</v>
      </c>
      <c r="AC32" s="170">
        <v>0</v>
      </c>
      <c r="AD32" s="170">
        <f t="shared" si="48"/>
        <v>0</v>
      </c>
      <c r="AE32" s="170">
        <v>2</v>
      </c>
      <c r="AF32" s="170">
        <f t="shared" si="49"/>
        <v>400</v>
      </c>
      <c r="AG32" s="170">
        <v>0</v>
      </c>
      <c r="AH32" s="170">
        <f t="shared" si="50"/>
        <v>0</v>
      </c>
      <c r="AI32" s="170">
        <v>2</v>
      </c>
      <c r="AJ32" s="170">
        <f t="shared" si="51"/>
        <v>400</v>
      </c>
      <c r="AK32" s="170">
        <v>0</v>
      </c>
      <c r="AL32" s="170">
        <f t="shared" si="52"/>
        <v>0</v>
      </c>
      <c r="AM32" s="170">
        <v>2</v>
      </c>
      <c r="AN32" s="170">
        <f t="shared" si="53"/>
        <v>400</v>
      </c>
      <c r="AO32" s="170">
        <v>0</v>
      </c>
      <c r="AP32" s="170">
        <f t="shared" si="54"/>
        <v>0</v>
      </c>
      <c r="AQ32" s="171">
        <f t="shared" si="20"/>
        <v>18</v>
      </c>
      <c r="AR32" s="171">
        <f t="shared" si="20"/>
        <v>3600</v>
      </c>
    </row>
    <row r="33" spans="1:44" x14ac:dyDescent="0.3">
      <c r="A33" s="443" t="s">
        <v>473</v>
      </c>
      <c r="B33" s="444"/>
      <c r="C33" s="149">
        <v>250</v>
      </c>
      <c r="D33" s="169" t="s">
        <v>474</v>
      </c>
      <c r="E33" s="154">
        <v>3</v>
      </c>
      <c r="F33" s="154">
        <f>+C33*E33</f>
        <v>750</v>
      </c>
      <c r="G33" s="154">
        <v>0</v>
      </c>
      <c r="H33" s="154">
        <f t="shared" si="38"/>
        <v>0</v>
      </c>
      <c r="I33" s="154">
        <v>0</v>
      </c>
      <c r="J33" s="154">
        <f t="shared" si="38"/>
        <v>0</v>
      </c>
      <c r="K33" s="154">
        <v>0</v>
      </c>
      <c r="L33" s="154">
        <f t="shared" si="40"/>
        <v>0</v>
      </c>
      <c r="M33" s="154">
        <v>0</v>
      </c>
      <c r="N33" s="154">
        <f t="shared" si="41"/>
        <v>0</v>
      </c>
      <c r="O33" s="154">
        <v>0</v>
      </c>
      <c r="P33" s="154">
        <f t="shared" si="42"/>
        <v>0</v>
      </c>
      <c r="Q33" s="154">
        <v>0</v>
      </c>
      <c r="R33" s="154">
        <f t="shared" si="43"/>
        <v>0</v>
      </c>
      <c r="S33" s="154">
        <v>0</v>
      </c>
      <c r="T33" s="154">
        <f t="shared" si="56"/>
        <v>0</v>
      </c>
      <c r="U33" s="154">
        <v>0</v>
      </c>
      <c r="V33" s="154">
        <f t="shared" si="44"/>
        <v>0</v>
      </c>
      <c r="W33" s="154">
        <v>0</v>
      </c>
      <c r="X33" s="154">
        <f t="shared" si="45"/>
        <v>0</v>
      </c>
      <c r="Y33" s="154">
        <v>0</v>
      </c>
      <c r="Z33" s="154">
        <f t="shared" si="46"/>
        <v>0</v>
      </c>
      <c r="AA33" s="154">
        <v>0</v>
      </c>
      <c r="AB33" s="154">
        <f t="shared" si="47"/>
        <v>0</v>
      </c>
      <c r="AC33" s="154">
        <v>0</v>
      </c>
      <c r="AD33" s="154">
        <f t="shared" si="48"/>
        <v>0</v>
      </c>
      <c r="AE33" s="154">
        <v>0</v>
      </c>
      <c r="AF33" s="154">
        <f t="shared" si="49"/>
        <v>0</v>
      </c>
      <c r="AG33" s="154">
        <v>0</v>
      </c>
      <c r="AH33" s="154">
        <f t="shared" si="50"/>
        <v>0</v>
      </c>
      <c r="AI33" s="154">
        <v>0</v>
      </c>
      <c r="AJ33" s="154">
        <f t="shared" si="51"/>
        <v>0</v>
      </c>
      <c r="AK33" s="154">
        <v>0</v>
      </c>
      <c r="AL33" s="154">
        <f t="shared" si="52"/>
        <v>0</v>
      </c>
      <c r="AM33" s="154">
        <v>0</v>
      </c>
      <c r="AN33" s="154">
        <f t="shared" si="53"/>
        <v>0</v>
      </c>
      <c r="AO33" s="154">
        <v>0</v>
      </c>
      <c r="AP33" s="154">
        <f t="shared" si="54"/>
        <v>0</v>
      </c>
      <c r="AQ33" s="171">
        <f t="shared" si="20"/>
        <v>3</v>
      </c>
      <c r="AR33" s="171">
        <f t="shared" si="20"/>
        <v>750</v>
      </c>
    </row>
    <row r="34" spans="1:44" x14ac:dyDescent="0.3">
      <c r="A34" s="443" t="s">
        <v>475</v>
      </c>
      <c r="B34" s="444"/>
      <c r="C34" s="149">
        <v>450</v>
      </c>
      <c r="D34" s="169" t="s">
        <v>474</v>
      </c>
      <c r="E34" s="154">
        <v>9</v>
      </c>
      <c r="F34" s="154">
        <f>+C34*E34</f>
        <v>4050</v>
      </c>
      <c r="G34" s="154">
        <v>0</v>
      </c>
      <c r="H34" s="154">
        <f t="shared" si="38"/>
        <v>0</v>
      </c>
      <c r="I34" s="154">
        <v>0</v>
      </c>
      <c r="J34" s="154">
        <f t="shared" si="38"/>
        <v>0</v>
      </c>
      <c r="K34" s="154">
        <v>0</v>
      </c>
      <c r="L34" s="154">
        <f t="shared" si="40"/>
        <v>0</v>
      </c>
      <c r="M34" s="154">
        <v>0</v>
      </c>
      <c r="N34" s="154">
        <f t="shared" si="41"/>
        <v>0</v>
      </c>
      <c r="O34" s="154">
        <v>0</v>
      </c>
      <c r="P34" s="154">
        <f t="shared" si="42"/>
        <v>0</v>
      </c>
      <c r="Q34" s="154">
        <v>0</v>
      </c>
      <c r="R34" s="154">
        <f t="shared" si="43"/>
        <v>0</v>
      </c>
      <c r="S34" s="154">
        <v>0</v>
      </c>
      <c r="T34" s="154">
        <f t="shared" si="56"/>
        <v>0</v>
      </c>
      <c r="U34" s="154">
        <v>0</v>
      </c>
      <c r="V34" s="154">
        <f t="shared" si="44"/>
        <v>0</v>
      </c>
      <c r="W34" s="154">
        <v>0</v>
      </c>
      <c r="X34" s="154">
        <f t="shared" si="45"/>
        <v>0</v>
      </c>
      <c r="Y34" s="154">
        <v>0</v>
      </c>
      <c r="Z34" s="154">
        <f t="shared" si="46"/>
        <v>0</v>
      </c>
      <c r="AA34" s="154">
        <v>0</v>
      </c>
      <c r="AB34" s="154">
        <f t="shared" si="47"/>
        <v>0</v>
      </c>
      <c r="AC34" s="154">
        <v>0</v>
      </c>
      <c r="AD34" s="154">
        <f t="shared" si="48"/>
        <v>0</v>
      </c>
      <c r="AE34" s="154">
        <v>0</v>
      </c>
      <c r="AF34" s="154">
        <f t="shared" si="49"/>
        <v>0</v>
      </c>
      <c r="AG34" s="154">
        <v>0</v>
      </c>
      <c r="AH34" s="154">
        <f t="shared" si="50"/>
        <v>0</v>
      </c>
      <c r="AI34" s="154">
        <v>0</v>
      </c>
      <c r="AJ34" s="154">
        <f t="shared" si="51"/>
        <v>0</v>
      </c>
      <c r="AK34" s="154">
        <v>0</v>
      </c>
      <c r="AL34" s="154">
        <f t="shared" si="52"/>
        <v>0</v>
      </c>
      <c r="AM34" s="154">
        <v>0</v>
      </c>
      <c r="AN34" s="154">
        <f t="shared" si="53"/>
        <v>0</v>
      </c>
      <c r="AO34" s="154">
        <v>0</v>
      </c>
      <c r="AP34" s="154">
        <f t="shared" si="54"/>
        <v>0</v>
      </c>
      <c r="AQ34" s="171">
        <f t="shared" si="20"/>
        <v>9</v>
      </c>
      <c r="AR34" s="171">
        <f t="shared" si="20"/>
        <v>4050</v>
      </c>
    </row>
    <row r="35" spans="1:44" x14ac:dyDescent="0.3">
      <c r="A35" s="443" t="s">
        <v>476</v>
      </c>
      <c r="B35" s="444"/>
      <c r="C35" s="149">
        <v>30</v>
      </c>
      <c r="D35" s="169" t="s">
        <v>477</v>
      </c>
      <c r="E35" s="154">
        <v>0</v>
      </c>
      <c r="F35" s="170">
        <f t="shared" si="55"/>
        <v>0</v>
      </c>
      <c r="G35" s="154">
        <v>12</v>
      </c>
      <c r="H35" s="170">
        <f t="shared" si="38"/>
        <v>360</v>
      </c>
      <c r="I35" s="154">
        <v>12</v>
      </c>
      <c r="J35" s="170">
        <f t="shared" si="38"/>
        <v>360</v>
      </c>
      <c r="K35" s="154">
        <v>12</v>
      </c>
      <c r="L35" s="170">
        <f t="shared" si="40"/>
        <v>360</v>
      </c>
      <c r="M35" s="154">
        <v>12</v>
      </c>
      <c r="N35" s="170">
        <f t="shared" si="41"/>
        <v>360</v>
      </c>
      <c r="O35" s="154">
        <v>12</v>
      </c>
      <c r="P35" s="170">
        <f t="shared" si="42"/>
        <v>360</v>
      </c>
      <c r="Q35" s="154">
        <v>12</v>
      </c>
      <c r="R35" s="170">
        <f t="shared" si="43"/>
        <v>360</v>
      </c>
      <c r="S35" s="154">
        <v>12</v>
      </c>
      <c r="T35" s="170">
        <f t="shared" si="56"/>
        <v>360</v>
      </c>
      <c r="U35" s="154">
        <v>12</v>
      </c>
      <c r="V35" s="170">
        <f t="shared" si="44"/>
        <v>360</v>
      </c>
      <c r="W35" s="154">
        <v>12</v>
      </c>
      <c r="X35" s="170">
        <f t="shared" si="45"/>
        <v>360</v>
      </c>
      <c r="Y35" s="154">
        <v>12</v>
      </c>
      <c r="Z35" s="170">
        <f t="shared" si="46"/>
        <v>360</v>
      </c>
      <c r="AA35" s="154">
        <v>12</v>
      </c>
      <c r="AB35" s="170">
        <f t="shared" si="47"/>
        <v>360</v>
      </c>
      <c r="AC35" s="154">
        <v>12</v>
      </c>
      <c r="AD35" s="170">
        <f t="shared" si="48"/>
        <v>360</v>
      </c>
      <c r="AE35" s="154">
        <v>12</v>
      </c>
      <c r="AF35" s="170">
        <f t="shared" si="49"/>
        <v>360</v>
      </c>
      <c r="AG35" s="154">
        <v>12</v>
      </c>
      <c r="AH35" s="170">
        <f t="shared" si="50"/>
        <v>360</v>
      </c>
      <c r="AI35" s="154">
        <v>12</v>
      </c>
      <c r="AJ35" s="170">
        <f t="shared" si="51"/>
        <v>360</v>
      </c>
      <c r="AK35" s="154">
        <v>12</v>
      </c>
      <c r="AL35" s="170">
        <f t="shared" si="52"/>
        <v>360</v>
      </c>
      <c r="AM35" s="154">
        <v>12</v>
      </c>
      <c r="AN35" s="170">
        <f t="shared" si="53"/>
        <v>360</v>
      </c>
      <c r="AO35" s="154">
        <v>6</v>
      </c>
      <c r="AP35" s="170">
        <f t="shared" si="54"/>
        <v>180</v>
      </c>
      <c r="AQ35" s="171">
        <f t="shared" si="20"/>
        <v>210</v>
      </c>
      <c r="AR35" s="171">
        <f t="shared" si="20"/>
        <v>6300</v>
      </c>
    </row>
    <row r="36" spans="1:44" x14ac:dyDescent="0.3">
      <c r="A36" s="443" t="s">
        <v>478</v>
      </c>
      <c r="B36" s="444"/>
      <c r="C36" s="149">
        <v>500</v>
      </c>
      <c r="D36" s="169" t="s">
        <v>479</v>
      </c>
      <c r="E36" s="154">
        <v>12</v>
      </c>
      <c r="F36" s="154">
        <f>(+E36*$C36)*3</f>
        <v>18000</v>
      </c>
      <c r="G36" s="154">
        <v>0</v>
      </c>
      <c r="H36" s="154">
        <f t="shared" si="38"/>
        <v>0</v>
      </c>
      <c r="I36" s="154">
        <v>0</v>
      </c>
      <c r="J36" s="154">
        <f t="shared" si="38"/>
        <v>0</v>
      </c>
      <c r="K36" s="154">
        <v>0</v>
      </c>
      <c r="L36" s="154">
        <f t="shared" si="40"/>
        <v>0</v>
      </c>
      <c r="M36" s="154">
        <v>0</v>
      </c>
      <c r="N36" s="154">
        <f t="shared" si="41"/>
        <v>0</v>
      </c>
      <c r="O36" s="154">
        <v>0</v>
      </c>
      <c r="P36" s="154">
        <f t="shared" si="42"/>
        <v>0</v>
      </c>
      <c r="Q36" s="154">
        <v>0</v>
      </c>
      <c r="R36" s="154">
        <f t="shared" si="43"/>
        <v>0</v>
      </c>
      <c r="S36" s="154">
        <v>0</v>
      </c>
      <c r="T36" s="154">
        <f t="shared" si="56"/>
        <v>0</v>
      </c>
      <c r="U36" s="154">
        <v>0</v>
      </c>
      <c r="V36" s="154">
        <f t="shared" si="44"/>
        <v>0</v>
      </c>
      <c r="W36" s="154">
        <v>0</v>
      </c>
      <c r="X36" s="154">
        <f t="shared" si="45"/>
        <v>0</v>
      </c>
      <c r="Y36" s="154">
        <v>0</v>
      </c>
      <c r="Z36" s="154">
        <f t="shared" si="46"/>
        <v>0</v>
      </c>
      <c r="AA36" s="154">
        <v>0</v>
      </c>
      <c r="AB36" s="154">
        <f t="shared" si="47"/>
        <v>0</v>
      </c>
      <c r="AC36" s="154">
        <v>0</v>
      </c>
      <c r="AD36" s="154">
        <f t="shared" si="48"/>
        <v>0</v>
      </c>
      <c r="AE36" s="154">
        <v>0</v>
      </c>
      <c r="AF36" s="154">
        <f t="shared" si="49"/>
        <v>0</v>
      </c>
      <c r="AG36" s="154">
        <v>0</v>
      </c>
      <c r="AH36" s="154">
        <f t="shared" si="50"/>
        <v>0</v>
      </c>
      <c r="AI36" s="154">
        <v>0</v>
      </c>
      <c r="AJ36" s="154">
        <f t="shared" si="51"/>
        <v>0</v>
      </c>
      <c r="AK36" s="154">
        <v>0</v>
      </c>
      <c r="AL36" s="154">
        <f t="shared" si="52"/>
        <v>0</v>
      </c>
      <c r="AM36" s="154">
        <v>0</v>
      </c>
      <c r="AN36" s="154">
        <f t="shared" si="53"/>
        <v>0</v>
      </c>
      <c r="AO36" s="154">
        <v>0</v>
      </c>
      <c r="AP36" s="154">
        <f t="shared" si="54"/>
        <v>0</v>
      </c>
      <c r="AQ36" s="171">
        <f t="shared" si="20"/>
        <v>12</v>
      </c>
      <c r="AR36" s="171">
        <f t="shared" si="20"/>
        <v>18000</v>
      </c>
    </row>
    <row r="37" spans="1:44" x14ac:dyDescent="0.3">
      <c r="A37" s="443" t="s">
        <v>480</v>
      </c>
      <c r="B37" s="444"/>
      <c r="C37" s="149">
        <v>700</v>
      </c>
      <c r="D37" s="169" t="s">
        <v>481</v>
      </c>
      <c r="E37" s="154">
        <v>0</v>
      </c>
      <c r="F37" s="154">
        <v>1387</v>
      </c>
      <c r="G37" s="154">
        <v>1</v>
      </c>
      <c r="H37" s="153">
        <f>+(G37*$C37)</f>
        <v>700</v>
      </c>
      <c r="I37" s="153">
        <v>1</v>
      </c>
      <c r="J37" s="153">
        <f>(C37*I37)</f>
        <v>700</v>
      </c>
      <c r="K37" s="153">
        <v>1</v>
      </c>
      <c r="L37" s="153">
        <f>+(K37*$C37)</f>
        <v>700</v>
      </c>
      <c r="M37" s="153">
        <v>1</v>
      </c>
      <c r="N37" s="153">
        <f>+(M37*$C37)</f>
        <v>700</v>
      </c>
      <c r="O37" s="153">
        <v>1</v>
      </c>
      <c r="P37" s="153">
        <f>+(O37*$C37)</f>
        <v>700</v>
      </c>
      <c r="Q37" s="153">
        <v>1</v>
      </c>
      <c r="R37" s="153">
        <f>+(Q37*$C37)</f>
        <v>700</v>
      </c>
      <c r="S37" s="153">
        <v>1</v>
      </c>
      <c r="T37" s="153">
        <f>+(S37*$C37)</f>
        <v>700</v>
      </c>
      <c r="U37" s="153">
        <v>1</v>
      </c>
      <c r="V37" s="153">
        <f>+(U37*$C37)</f>
        <v>700</v>
      </c>
      <c r="W37" s="153">
        <v>1</v>
      </c>
      <c r="X37" s="153">
        <f>+(W37*$C37)</f>
        <v>700</v>
      </c>
      <c r="Y37" s="153">
        <v>1</v>
      </c>
      <c r="Z37" s="153">
        <f>+(Y37*$C37)</f>
        <v>700</v>
      </c>
      <c r="AA37" s="153">
        <v>1</v>
      </c>
      <c r="AB37" s="153">
        <f>+(AA37*$C37)</f>
        <v>700</v>
      </c>
      <c r="AC37" s="153">
        <v>1</v>
      </c>
      <c r="AD37" s="153">
        <f>+(AC37*$C37)</f>
        <v>700</v>
      </c>
      <c r="AE37" s="153">
        <v>1</v>
      </c>
      <c r="AF37" s="153">
        <f>+(AE37*$C37)</f>
        <v>700</v>
      </c>
      <c r="AG37" s="153">
        <v>1</v>
      </c>
      <c r="AH37" s="153">
        <f>+(AG37*$C37)</f>
        <v>700</v>
      </c>
      <c r="AI37" s="153">
        <v>1</v>
      </c>
      <c r="AJ37" s="153">
        <f>+(AI37*$C37)</f>
        <v>700</v>
      </c>
      <c r="AK37" s="153">
        <v>1</v>
      </c>
      <c r="AL37" s="153">
        <f>+(AK37*$C37)</f>
        <v>700</v>
      </c>
      <c r="AM37" s="153">
        <v>1</v>
      </c>
      <c r="AN37" s="153">
        <f>+(AM37*$C37)</f>
        <v>700</v>
      </c>
      <c r="AO37" s="153">
        <v>1</v>
      </c>
      <c r="AP37" s="153">
        <f>+(AO37*$C37)</f>
        <v>700</v>
      </c>
      <c r="AQ37" s="171">
        <f t="shared" si="20"/>
        <v>18</v>
      </c>
      <c r="AR37" s="171">
        <f t="shared" si="20"/>
        <v>13987</v>
      </c>
    </row>
    <row r="38" spans="1:44" x14ac:dyDescent="0.3">
      <c r="A38" s="452" t="s">
        <v>482</v>
      </c>
      <c r="B38" s="453"/>
      <c r="C38" s="174"/>
      <c r="D38" s="175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1">
        <f t="shared" si="20"/>
        <v>0</v>
      </c>
      <c r="AR38" s="171">
        <f t="shared" si="20"/>
        <v>0</v>
      </c>
    </row>
    <row r="39" spans="1:44" x14ac:dyDescent="0.3">
      <c r="A39" s="450" t="s">
        <v>483</v>
      </c>
      <c r="B39" s="451"/>
      <c r="C39" s="177">
        <v>2500</v>
      </c>
      <c r="D39" s="178" t="s">
        <v>481</v>
      </c>
      <c r="E39" s="179">
        <v>0</v>
      </c>
      <c r="F39" s="179">
        <f t="shared" ref="F39:F114" si="57">+E39*$C39</f>
        <v>0</v>
      </c>
      <c r="G39" s="179">
        <v>1</v>
      </c>
      <c r="H39" s="179">
        <f t="shared" ref="H39:H114" si="58">+G39*$C39</f>
        <v>2500</v>
      </c>
      <c r="I39" s="179">
        <v>1</v>
      </c>
      <c r="J39" s="179">
        <f t="shared" ref="J39:V63" si="59">+I39*$C39</f>
        <v>2500</v>
      </c>
      <c r="K39" s="179">
        <v>1</v>
      </c>
      <c r="L39" s="179">
        <f t="shared" si="59"/>
        <v>2500</v>
      </c>
      <c r="M39" s="179">
        <v>1</v>
      </c>
      <c r="N39" s="179">
        <f t="shared" si="59"/>
        <v>2500</v>
      </c>
      <c r="O39" s="179">
        <v>1</v>
      </c>
      <c r="P39" s="179">
        <f t="shared" si="59"/>
        <v>2500</v>
      </c>
      <c r="Q39" s="179">
        <v>1</v>
      </c>
      <c r="R39" s="179">
        <f t="shared" si="59"/>
        <v>2500</v>
      </c>
      <c r="S39" s="179">
        <v>1</v>
      </c>
      <c r="T39" s="179">
        <f t="shared" si="59"/>
        <v>2500</v>
      </c>
      <c r="U39" s="179">
        <v>1</v>
      </c>
      <c r="V39" s="179">
        <f t="shared" si="59"/>
        <v>2500</v>
      </c>
      <c r="W39" s="179">
        <v>1</v>
      </c>
      <c r="X39" s="179">
        <f t="shared" ref="X39:X94" si="60">+W39*$C39</f>
        <v>2500</v>
      </c>
      <c r="Y39" s="179">
        <v>1</v>
      </c>
      <c r="Z39" s="179">
        <f t="shared" ref="Z39:AD69" si="61">+Y39*$C39</f>
        <v>2500</v>
      </c>
      <c r="AA39" s="179">
        <v>1</v>
      </c>
      <c r="AB39" s="179">
        <f t="shared" si="61"/>
        <v>2500</v>
      </c>
      <c r="AC39" s="179">
        <v>1</v>
      </c>
      <c r="AD39" s="179">
        <f t="shared" si="61"/>
        <v>2500</v>
      </c>
      <c r="AE39" s="179">
        <v>1</v>
      </c>
      <c r="AF39" s="179">
        <f t="shared" ref="AF39:AF67" si="62">+AE39*$C39</f>
        <v>2500</v>
      </c>
      <c r="AG39" s="179">
        <v>1</v>
      </c>
      <c r="AH39" s="179">
        <f t="shared" ref="AH39:AH67" si="63">+AG39*$C39</f>
        <v>2500</v>
      </c>
      <c r="AI39" s="179">
        <v>1</v>
      </c>
      <c r="AJ39" s="179">
        <f t="shared" ref="AJ39:AJ67" si="64">+AI39*$C39</f>
        <v>2500</v>
      </c>
      <c r="AK39" s="179">
        <v>1</v>
      </c>
      <c r="AL39" s="179">
        <f t="shared" ref="AL39:AL67" si="65">+AK39*$C39</f>
        <v>2500</v>
      </c>
      <c r="AM39" s="179">
        <v>1</v>
      </c>
      <c r="AN39" s="179">
        <f t="shared" ref="AN39:AN67" si="66">+AM39*$C39</f>
        <v>2500</v>
      </c>
      <c r="AO39" s="179"/>
      <c r="AP39" s="179"/>
      <c r="AQ39" s="171">
        <f t="shared" si="20"/>
        <v>17</v>
      </c>
      <c r="AR39" s="171">
        <f t="shared" si="20"/>
        <v>42500</v>
      </c>
    </row>
    <row r="40" spans="1:44" x14ac:dyDescent="0.3">
      <c r="A40" s="450" t="s">
        <v>484</v>
      </c>
      <c r="B40" s="451"/>
      <c r="C40" s="177">
        <v>500</v>
      </c>
      <c r="D40" s="178" t="s">
        <v>481</v>
      </c>
      <c r="E40" s="179">
        <v>0</v>
      </c>
      <c r="F40" s="179">
        <f t="shared" si="57"/>
        <v>0</v>
      </c>
      <c r="G40" s="179">
        <v>1</v>
      </c>
      <c r="H40" s="179">
        <f t="shared" si="58"/>
        <v>500</v>
      </c>
      <c r="I40" s="179">
        <v>1</v>
      </c>
      <c r="J40" s="179">
        <f t="shared" si="59"/>
        <v>500</v>
      </c>
      <c r="K40" s="179">
        <v>1</v>
      </c>
      <c r="L40" s="179">
        <f t="shared" si="59"/>
        <v>500</v>
      </c>
      <c r="M40" s="179">
        <v>1</v>
      </c>
      <c r="N40" s="179">
        <f t="shared" si="59"/>
        <v>500</v>
      </c>
      <c r="O40" s="179">
        <v>1</v>
      </c>
      <c r="P40" s="179">
        <f t="shared" si="59"/>
        <v>500</v>
      </c>
      <c r="Q40" s="179">
        <v>1</v>
      </c>
      <c r="R40" s="179">
        <f t="shared" si="59"/>
        <v>500</v>
      </c>
      <c r="S40" s="179">
        <v>1</v>
      </c>
      <c r="T40" s="179">
        <f t="shared" si="59"/>
        <v>500</v>
      </c>
      <c r="U40" s="179">
        <v>1</v>
      </c>
      <c r="V40" s="179">
        <f t="shared" si="59"/>
        <v>500</v>
      </c>
      <c r="W40" s="179">
        <v>1</v>
      </c>
      <c r="X40" s="179">
        <f t="shared" si="60"/>
        <v>500</v>
      </c>
      <c r="Y40" s="179">
        <v>1</v>
      </c>
      <c r="Z40" s="179">
        <f t="shared" si="61"/>
        <v>500</v>
      </c>
      <c r="AA40" s="179">
        <v>1</v>
      </c>
      <c r="AB40" s="179">
        <f t="shared" si="61"/>
        <v>500</v>
      </c>
      <c r="AC40" s="179">
        <v>1</v>
      </c>
      <c r="AD40" s="179">
        <f t="shared" si="61"/>
        <v>500</v>
      </c>
      <c r="AE40" s="179">
        <v>1</v>
      </c>
      <c r="AF40" s="179">
        <f t="shared" si="62"/>
        <v>500</v>
      </c>
      <c r="AG40" s="179">
        <v>1</v>
      </c>
      <c r="AH40" s="179">
        <f t="shared" si="63"/>
        <v>500</v>
      </c>
      <c r="AI40" s="179">
        <v>1</v>
      </c>
      <c r="AJ40" s="179">
        <f t="shared" si="64"/>
        <v>500</v>
      </c>
      <c r="AK40" s="179">
        <v>1</v>
      </c>
      <c r="AL40" s="179">
        <f t="shared" si="65"/>
        <v>500</v>
      </c>
      <c r="AM40" s="179">
        <v>1</v>
      </c>
      <c r="AN40" s="179">
        <f t="shared" si="66"/>
        <v>500</v>
      </c>
      <c r="AO40" s="179"/>
      <c r="AP40" s="179"/>
      <c r="AQ40" s="171">
        <f t="shared" si="20"/>
        <v>17</v>
      </c>
      <c r="AR40" s="171">
        <f t="shared" si="20"/>
        <v>8500</v>
      </c>
    </row>
    <row r="41" spans="1:44" x14ac:dyDescent="0.3">
      <c r="A41" s="450" t="s">
        <v>485</v>
      </c>
      <c r="B41" s="451"/>
      <c r="C41" s="177">
        <v>800</v>
      </c>
      <c r="D41" s="178" t="s">
        <v>481</v>
      </c>
      <c r="E41" s="179">
        <v>0</v>
      </c>
      <c r="F41" s="179">
        <f t="shared" si="57"/>
        <v>0</v>
      </c>
      <c r="G41" s="179">
        <v>1</v>
      </c>
      <c r="H41" s="179">
        <f t="shared" si="58"/>
        <v>800</v>
      </c>
      <c r="I41" s="179">
        <v>1</v>
      </c>
      <c r="J41" s="179">
        <f t="shared" si="59"/>
        <v>800</v>
      </c>
      <c r="K41" s="179">
        <v>1</v>
      </c>
      <c r="L41" s="179">
        <f t="shared" si="59"/>
        <v>800</v>
      </c>
      <c r="M41" s="179">
        <v>1</v>
      </c>
      <c r="N41" s="179">
        <f t="shared" si="59"/>
        <v>800</v>
      </c>
      <c r="O41" s="179">
        <v>1</v>
      </c>
      <c r="P41" s="179">
        <f t="shared" si="59"/>
        <v>800</v>
      </c>
      <c r="Q41" s="179">
        <v>1</v>
      </c>
      <c r="R41" s="179">
        <f t="shared" si="59"/>
        <v>800</v>
      </c>
      <c r="S41" s="179">
        <v>1</v>
      </c>
      <c r="T41" s="179">
        <f t="shared" si="59"/>
        <v>800</v>
      </c>
      <c r="U41" s="179">
        <v>1</v>
      </c>
      <c r="V41" s="179">
        <f t="shared" si="59"/>
        <v>800</v>
      </c>
      <c r="W41" s="179">
        <v>1</v>
      </c>
      <c r="X41" s="179">
        <f t="shared" si="60"/>
        <v>800</v>
      </c>
      <c r="Y41" s="179">
        <v>1</v>
      </c>
      <c r="Z41" s="179">
        <f t="shared" si="61"/>
        <v>800</v>
      </c>
      <c r="AA41" s="179">
        <v>1</v>
      </c>
      <c r="AB41" s="179">
        <f t="shared" si="61"/>
        <v>800</v>
      </c>
      <c r="AC41" s="179">
        <v>1</v>
      </c>
      <c r="AD41" s="179">
        <f t="shared" si="61"/>
        <v>800</v>
      </c>
      <c r="AE41" s="179">
        <v>1</v>
      </c>
      <c r="AF41" s="179">
        <f t="shared" si="62"/>
        <v>800</v>
      </c>
      <c r="AG41" s="179">
        <v>1</v>
      </c>
      <c r="AH41" s="179">
        <f t="shared" si="63"/>
        <v>800</v>
      </c>
      <c r="AI41" s="179">
        <v>1</v>
      </c>
      <c r="AJ41" s="179">
        <f t="shared" si="64"/>
        <v>800</v>
      </c>
      <c r="AK41" s="179">
        <v>1</v>
      </c>
      <c r="AL41" s="179">
        <f t="shared" si="65"/>
        <v>800</v>
      </c>
      <c r="AM41" s="179">
        <v>1</v>
      </c>
      <c r="AN41" s="179">
        <f t="shared" si="66"/>
        <v>800</v>
      </c>
      <c r="AO41" s="179"/>
      <c r="AP41" s="179"/>
      <c r="AQ41" s="171">
        <f t="shared" si="20"/>
        <v>17</v>
      </c>
      <c r="AR41" s="171">
        <f t="shared" si="20"/>
        <v>13600</v>
      </c>
    </row>
    <row r="42" spans="1:44" x14ac:dyDescent="0.3">
      <c r="A42" s="450" t="s">
        <v>486</v>
      </c>
      <c r="B42" s="451"/>
      <c r="C42" s="177">
        <v>250</v>
      </c>
      <c r="D42" s="178" t="s">
        <v>466</v>
      </c>
      <c r="E42" s="179">
        <v>1</v>
      </c>
      <c r="F42" s="179">
        <f t="shared" si="57"/>
        <v>250</v>
      </c>
      <c r="G42" s="179">
        <v>0</v>
      </c>
      <c r="H42" s="179">
        <f t="shared" si="58"/>
        <v>0</v>
      </c>
      <c r="I42" s="179">
        <v>0</v>
      </c>
      <c r="J42" s="179">
        <f t="shared" si="59"/>
        <v>0</v>
      </c>
      <c r="K42" s="179">
        <v>0</v>
      </c>
      <c r="L42" s="179">
        <f t="shared" si="59"/>
        <v>0</v>
      </c>
      <c r="M42" s="179">
        <v>0</v>
      </c>
      <c r="N42" s="179">
        <f t="shared" si="59"/>
        <v>0</v>
      </c>
      <c r="O42" s="179">
        <v>0</v>
      </c>
      <c r="P42" s="179">
        <f t="shared" si="59"/>
        <v>0</v>
      </c>
      <c r="Q42" s="179">
        <v>0</v>
      </c>
      <c r="R42" s="179">
        <f t="shared" si="59"/>
        <v>0</v>
      </c>
      <c r="S42" s="179">
        <v>0</v>
      </c>
      <c r="T42" s="179">
        <f t="shared" si="59"/>
        <v>0</v>
      </c>
      <c r="U42" s="179">
        <v>0</v>
      </c>
      <c r="V42" s="179">
        <f t="shared" si="59"/>
        <v>0</v>
      </c>
      <c r="W42" s="179">
        <v>0</v>
      </c>
      <c r="X42" s="179">
        <f t="shared" si="60"/>
        <v>0</v>
      </c>
      <c r="Y42" s="179">
        <v>0</v>
      </c>
      <c r="Z42" s="179">
        <f t="shared" si="61"/>
        <v>0</v>
      </c>
      <c r="AA42" s="179">
        <v>0</v>
      </c>
      <c r="AB42" s="179">
        <f t="shared" si="61"/>
        <v>0</v>
      </c>
      <c r="AC42" s="179">
        <v>0</v>
      </c>
      <c r="AD42" s="179">
        <f t="shared" si="61"/>
        <v>0</v>
      </c>
      <c r="AE42" s="179">
        <v>0</v>
      </c>
      <c r="AF42" s="179">
        <f t="shared" si="62"/>
        <v>0</v>
      </c>
      <c r="AG42" s="179">
        <v>0</v>
      </c>
      <c r="AH42" s="179">
        <f t="shared" si="63"/>
        <v>0</v>
      </c>
      <c r="AI42" s="179">
        <v>0</v>
      </c>
      <c r="AJ42" s="179">
        <f t="shared" si="64"/>
        <v>0</v>
      </c>
      <c r="AK42" s="179">
        <v>0</v>
      </c>
      <c r="AL42" s="179">
        <f t="shared" si="65"/>
        <v>0</v>
      </c>
      <c r="AM42" s="179">
        <v>0</v>
      </c>
      <c r="AN42" s="179">
        <f t="shared" si="66"/>
        <v>0</v>
      </c>
      <c r="AO42" s="179"/>
      <c r="AP42" s="179"/>
      <c r="AQ42" s="171">
        <f t="shared" si="20"/>
        <v>1</v>
      </c>
      <c r="AR42" s="171">
        <f t="shared" si="20"/>
        <v>250</v>
      </c>
    </row>
    <row r="43" spans="1:44" x14ac:dyDescent="0.3">
      <c r="A43" s="450" t="s">
        <v>487</v>
      </c>
      <c r="B43" s="451"/>
      <c r="C43" s="177">
        <v>30</v>
      </c>
      <c r="D43" s="178" t="s">
        <v>481</v>
      </c>
      <c r="E43" s="179">
        <v>0</v>
      </c>
      <c r="F43" s="179">
        <f t="shared" si="57"/>
        <v>0</v>
      </c>
      <c r="G43" s="179">
        <v>1</v>
      </c>
      <c r="H43" s="179">
        <f t="shared" si="58"/>
        <v>30</v>
      </c>
      <c r="I43" s="179">
        <v>1</v>
      </c>
      <c r="J43" s="179">
        <f t="shared" si="59"/>
        <v>30</v>
      </c>
      <c r="K43" s="179">
        <v>1</v>
      </c>
      <c r="L43" s="179">
        <f t="shared" si="59"/>
        <v>30</v>
      </c>
      <c r="M43" s="179">
        <v>1</v>
      </c>
      <c r="N43" s="179">
        <f t="shared" si="59"/>
        <v>30</v>
      </c>
      <c r="O43" s="179">
        <v>1</v>
      </c>
      <c r="P43" s="179">
        <f t="shared" si="59"/>
        <v>30</v>
      </c>
      <c r="Q43" s="179">
        <v>1</v>
      </c>
      <c r="R43" s="179">
        <f t="shared" si="59"/>
        <v>30</v>
      </c>
      <c r="S43" s="179">
        <v>1</v>
      </c>
      <c r="T43" s="179">
        <f t="shared" si="59"/>
        <v>30</v>
      </c>
      <c r="U43" s="179">
        <v>1</v>
      </c>
      <c r="V43" s="179">
        <f t="shared" si="59"/>
        <v>30</v>
      </c>
      <c r="W43" s="179">
        <v>1</v>
      </c>
      <c r="X43" s="179">
        <f t="shared" si="60"/>
        <v>30</v>
      </c>
      <c r="Y43" s="179">
        <v>1</v>
      </c>
      <c r="Z43" s="179">
        <f t="shared" si="61"/>
        <v>30</v>
      </c>
      <c r="AA43" s="179">
        <v>1</v>
      </c>
      <c r="AB43" s="179">
        <f t="shared" si="61"/>
        <v>30</v>
      </c>
      <c r="AC43" s="179">
        <v>1</v>
      </c>
      <c r="AD43" s="179">
        <f t="shared" si="61"/>
        <v>30</v>
      </c>
      <c r="AE43" s="179">
        <v>1</v>
      </c>
      <c r="AF43" s="179">
        <f t="shared" si="62"/>
        <v>30</v>
      </c>
      <c r="AG43" s="179">
        <v>1</v>
      </c>
      <c r="AH43" s="179">
        <f t="shared" si="63"/>
        <v>30</v>
      </c>
      <c r="AI43" s="179">
        <v>1</v>
      </c>
      <c r="AJ43" s="179">
        <f t="shared" si="64"/>
        <v>30</v>
      </c>
      <c r="AK43" s="179">
        <v>1</v>
      </c>
      <c r="AL43" s="179">
        <f t="shared" si="65"/>
        <v>30</v>
      </c>
      <c r="AM43" s="179">
        <v>1</v>
      </c>
      <c r="AN43" s="179">
        <f t="shared" si="66"/>
        <v>30</v>
      </c>
      <c r="AO43" s="179"/>
      <c r="AP43" s="179"/>
      <c r="AQ43" s="171">
        <f t="shared" si="20"/>
        <v>17</v>
      </c>
      <c r="AR43" s="171">
        <f t="shared" si="20"/>
        <v>510</v>
      </c>
    </row>
    <row r="44" spans="1:44" x14ac:dyDescent="0.3">
      <c r="A44" s="180" t="s">
        <v>488</v>
      </c>
      <c r="B44" s="181"/>
      <c r="C44" s="177">
        <f>22000+600</f>
        <v>22600</v>
      </c>
      <c r="D44" s="178" t="s">
        <v>466</v>
      </c>
      <c r="E44" s="179"/>
      <c r="F44" s="179"/>
      <c r="G44" s="179"/>
      <c r="H44" s="179">
        <f>+C44</f>
        <v>22600</v>
      </c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1">
        <f t="shared" si="20"/>
        <v>0</v>
      </c>
      <c r="AR44" s="171">
        <f>+H44</f>
        <v>22600</v>
      </c>
    </row>
    <row r="45" spans="1:44" x14ac:dyDescent="0.3">
      <c r="A45" s="450" t="s">
        <v>489</v>
      </c>
      <c r="B45" s="451"/>
      <c r="C45" s="177">
        <v>4000</v>
      </c>
      <c r="D45" s="178" t="s">
        <v>466</v>
      </c>
      <c r="E45" s="179">
        <v>2</v>
      </c>
      <c r="F45" s="179">
        <f t="shared" ref="F45:F46" si="67">+E45*$C45</f>
        <v>8000</v>
      </c>
      <c r="G45" s="179">
        <v>0</v>
      </c>
      <c r="H45" s="179">
        <f t="shared" ref="H45:H46" si="68">+G45*$C45</f>
        <v>0</v>
      </c>
      <c r="I45" s="179">
        <v>0</v>
      </c>
      <c r="J45" s="179">
        <f t="shared" ref="J45:J46" si="69">+I45*$C45</f>
        <v>0</v>
      </c>
      <c r="K45" s="179">
        <v>0</v>
      </c>
      <c r="L45" s="179">
        <f t="shared" ref="L45:L46" si="70">+K45*$C45</f>
        <v>0</v>
      </c>
      <c r="M45" s="179">
        <v>0</v>
      </c>
      <c r="N45" s="179">
        <f t="shared" ref="N45:N46" si="71">+M45*$C45</f>
        <v>0</v>
      </c>
      <c r="O45" s="179">
        <v>0</v>
      </c>
      <c r="P45" s="179">
        <f t="shared" ref="P45:P46" si="72">+O45*$C45</f>
        <v>0</v>
      </c>
      <c r="Q45" s="179">
        <v>0</v>
      </c>
      <c r="R45" s="179">
        <f t="shared" ref="R45:R46" si="73">+Q45*$C45</f>
        <v>0</v>
      </c>
      <c r="S45" s="179">
        <v>0</v>
      </c>
      <c r="T45" s="179">
        <f t="shared" ref="T45:T46" si="74">+S45*$C45</f>
        <v>0</v>
      </c>
      <c r="U45" s="179">
        <v>0</v>
      </c>
      <c r="V45" s="179">
        <f t="shared" ref="V45:V46" si="75">+U45*$C45</f>
        <v>0</v>
      </c>
      <c r="W45" s="179">
        <v>0</v>
      </c>
      <c r="X45" s="179">
        <f t="shared" ref="X45:X46" si="76">+W45*$C45</f>
        <v>0</v>
      </c>
      <c r="Y45" s="179">
        <v>0</v>
      </c>
      <c r="Z45" s="179">
        <f t="shared" ref="Z45:Z46" si="77">+Y45*$C45</f>
        <v>0</v>
      </c>
      <c r="AA45" s="179">
        <v>0</v>
      </c>
      <c r="AB45" s="179">
        <f t="shared" ref="AB45:AB46" si="78">+AA45*$C45</f>
        <v>0</v>
      </c>
      <c r="AC45" s="179">
        <v>0</v>
      </c>
      <c r="AD45" s="179">
        <f t="shared" ref="AD45:AD46" si="79">+AC45*$C45</f>
        <v>0</v>
      </c>
      <c r="AE45" s="179">
        <v>0</v>
      </c>
      <c r="AF45" s="179">
        <f t="shared" ref="AF45:AF46" si="80">+AE45*$C45</f>
        <v>0</v>
      </c>
      <c r="AG45" s="179">
        <v>0</v>
      </c>
      <c r="AH45" s="179">
        <f t="shared" si="63"/>
        <v>0</v>
      </c>
      <c r="AI45" s="179">
        <v>0</v>
      </c>
      <c r="AJ45" s="179">
        <f t="shared" si="64"/>
        <v>0</v>
      </c>
      <c r="AK45" s="179">
        <v>0</v>
      </c>
      <c r="AL45" s="179">
        <f t="shared" si="65"/>
        <v>0</v>
      </c>
      <c r="AM45" s="179">
        <v>0</v>
      </c>
      <c r="AN45" s="179">
        <f t="shared" si="66"/>
        <v>0</v>
      </c>
      <c r="AO45" s="179"/>
      <c r="AP45" s="179"/>
      <c r="AQ45" s="171">
        <f t="shared" si="20"/>
        <v>2</v>
      </c>
      <c r="AR45" s="171">
        <f t="shared" si="20"/>
        <v>8000</v>
      </c>
    </row>
    <row r="46" spans="1:44" x14ac:dyDescent="0.3">
      <c r="A46" s="450" t="s">
        <v>490</v>
      </c>
      <c r="B46" s="451"/>
      <c r="C46" s="177">
        <v>5400</v>
      </c>
      <c r="D46" s="178" t="s">
        <v>466</v>
      </c>
      <c r="E46" s="179">
        <v>1</v>
      </c>
      <c r="F46" s="179">
        <f t="shared" si="67"/>
        <v>5400</v>
      </c>
      <c r="G46" s="179">
        <v>0</v>
      </c>
      <c r="H46" s="179">
        <f t="shared" si="68"/>
        <v>0</v>
      </c>
      <c r="I46" s="179">
        <v>0</v>
      </c>
      <c r="J46" s="179">
        <f t="shared" si="69"/>
        <v>0</v>
      </c>
      <c r="K46" s="179">
        <v>0</v>
      </c>
      <c r="L46" s="179">
        <f t="shared" si="70"/>
        <v>0</v>
      </c>
      <c r="M46" s="179">
        <v>0</v>
      </c>
      <c r="N46" s="179">
        <f t="shared" si="71"/>
        <v>0</v>
      </c>
      <c r="O46" s="179">
        <v>0</v>
      </c>
      <c r="P46" s="179">
        <f t="shared" si="72"/>
        <v>0</v>
      </c>
      <c r="Q46" s="179">
        <v>0</v>
      </c>
      <c r="R46" s="179">
        <f t="shared" si="73"/>
        <v>0</v>
      </c>
      <c r="S46" s="179">
        <v>0</v>
      </c>
      <c r="T46" s="179">
        <f t="shared" si="74"/>
        <v>0</v>
      </c>
      <c r="U46" s="179">
        <v>0</v>
      </c>
      <c r="V46" s="179">
        <f t="shared" si="75"/>
        <v>0</v>
      </c>
      <c r="W46" s="179">
        <v>0</v>
      </c>
      <c r="X46" s="179">
        <f t="shared" si="76"/>
        <v>0</v>
      </c>
      <c r="Y46" s="179">
        <v>0</v>
      </c>
      <c r="Z46" s="179">
        <f t="shared" si="77"/>
        <v>0</v>
      </c>
      <c r="AA46" s="179">
        <v>0</v>
      </c>
      <c r="AB46" s="179">
        <f t="shared" si="78"/>
        <v>0</v>
      </c>
      <c r="AC46" s="179">
        <v>0</v>
      </c>
      <c r="AD46" s="179">
        <f t="shared" si="79"/>
        <v>0</v>
      </c>
      <c r="AE46" s="179">
        <v>0</v>
      </c>
      <c r="AF46" s="179">
        <f t="shared" si="80"/>
        <v>0</v>
      </c>
      <c r="AG46" s="179">
        <v>0</v>
      </c>
      <c r="AH46" s="179">
        <f t="shared" si="63"/>
        <v>0</v>
      </c>
      <c r="AI46" s="179">
        <v>0</v>
      </c>
      <c r="AJ46" s="179">
        <f t="shared" si="64"/>
        <v>0</v>
      </c>
      <c r="AK46" s="179">
        <v>0</v>
      </c>
      <c r="AL46" s="179">
        <f t="shared" si="65"/>
        <v>0</v>
      </c>
      <c r="AM46" s="179">
        <v>0</v>
      </c>
      <c r="AN46" s="179">
        <f t="shared" si="66"/>
        <v>0</v>
      </c>
      <c r="AO46" s="179"/>
      <c r="AP46" s="179"/>
      <c r="AQ46" s="171">
        <f t="shared" si="20"/>
        <v>1</v>
      </c>
      <c r="AR46" s="171">
        <f t="shared" si="20"/>
        <v>5400</v>
      </c>
    </row>
    <row r="47" spans="1:44" x14ac:dyDescent="0.3">
      <c r="A47" s="450" t="s">
        <v>491</v>
      </c>
      <c r="B47" s="451"/>
      <c r="C47" s="177">
        <f>1100*3.8</f>
        <v>4180</v>
      </c>
      <c r="D47" s="178" t="s">
        <v>466</v>
      </c>
      <c r="E47" s="179">
        <v>7</v>
      </c>
      <c r="F47" s="179">
        <f t="shared" si="57"/>
        <v>29260</v>
      </c>
      <c r="G47" s="179">
        <v>0</v>
      </c>
      <c r="H47" s="179">
        <f t="shared" si="58"/>
        <v>0</v>
      </c>
      <c r="I47" s="179">
        <v>0</v>
      </c>
      <c r="J47" s="179">
        <f t="shared" si="59"/>
        <v>0</v>
      </c>
      <c r="K47" s="179">
        <v>0</v>
      </c>
      <c r="L47" s="179">
        <f t="shared" si="59"/>
        <v>0</v>
      </c>
      <c r="M47" s="179">
        <v>0</v>
      </c>
      <c r="N47" s="179">
        <f t="shared" si="59"/>
        <v>0</v>
      </c>
      <c r="O47" s="179">
        <v>0</v>
      </c>
      <c r="P47" s="179">
        <f t="shared" si="59"/>
        <v>0</v>
      </c>
      <c r="Q47" s="179">
        <v>0</v>
      </c>
      <c r="R47" s="179">
        <f t="shared" si="59"/>
        <v>0</v>
      </c>
      <c r="S47" s="179">
        <v>0</v>
      </c>
      <c r="T47" s="179">
        <f t="shared" si="59"/>
        <v>0</v>
      </c>
      <c r="U47" s="179">
        <v>0</v>
      </c>
      <c r="V47" s="179">
        <f t="shared" si="59"/>
        <v>0</v>
      </c>
      <c r="W47" s="179">
        <v>0</v>
      </c>
      <c r="X47" s="179">
        <f t="shared" si="60"/>
        <v>0</v>
      </c>
      <c r="Y47" s="179">
        <v>0</v>
      </c>
      <c r="Z47" s="179">
        <f t="shared" si="61"/>
        <v>0</v>
      </c>
      <c r="AA47" s="179">
        <v>0</v>
      </c>
      <c r="AB47" s="179">
        <f t="shared" si="61"/>
        <v>0</v>
      </c>
      <c r="AC47" s="179">
        <v>0</v>
      </c>
      <c r="AD47" s="179">
        <f t="shared" si="61"/>
        <v>0</v>
      </c>
      <c r="AE47" s="179">
        <v>0</v>
      </c>
      <c r="AF47" s="179">
        <f t="shared" si="62"/>
        <v>0</v>
      </c>
      <c r="AG47" s="179">
        <v>0</v>
      </c>
      <c r="AH47" s="179">
        <f t="shared" si="63"/>
        <v>0</v>
      </c>
      <c r="AI47" s="179">
        <v>0</v>
      </c>
      <c r="AJ47" s="179">
        <f t="shared" si="64"/>
        <v>0</v>
      </c>
      <c r="AK47" s="179">
        <v>0</v>
      </c>
      <c r="AL47" s="179">
        <f t="shared" si="65"/>
        <v>0</v>
      </c>
      <c r="AM47" s="179">
        <v>0</v>
      </c>
      <c r="AN47" s="179">
        <f t="shared" si="66"/>
        <v>0</v>
      </c>
      <c r="AO47" s="179"/>
      <c r="AP47" s="179"/>
      <c r="AQ47" s="171">
        <f t="shared" si="20"/>
        <v>7</v>
      </c>
      <c r="AR47" s="171">
        <f t="shared" si="20"/>
        <v>29260</v>
      </c>
    </row>
    <row r="48" spans="1:44" x14ac:dyDescent="0.3">
      <c r="A48" s="454" t="s">
        <v>492</v>
      </c>
      <c r="B48" s="455"/>
      <c r="C48" s="177">
        <v>600</v>
      </c>
      <c r="D48" s="178" t="s">
        <v>493</v>
      </c>
      <c r="E48" s="179">
        <v>0</v>
      </c>
      <c r="F48" s="179">
        <f t="shared" si="57"/>
        <v>0</v>
      </c>
      <c r="G48" s="179">
        <v>1</v>
      </c>
      <c r="H48" s="179">
        <f t="shared" si="58"/>
        <v>600</v>
      </c>
      <c r="I48" s="179">
        <v>1</v>
      </c>
      <c r="J48" s="179">
        <f t="shared" si="59"/>
        <v>600</v>
      </c>
      <c r="K48" s="179">
        <v>1</v>
      </c>
      <c r="L48" s="179">
        <f t="shared" si="59"/>
        <v>600</v>
      </c>
      <c r="M48" s="179">
        <v>1</v>
      </c>
      <c r="N48" s="179">
        <f t="shared" si="59"/>
        <v>600</v>
      </c>
      <c r="O48" s="179">
        <v>1</v>
      </c>
      <c r="P48" s="179">
        <f t="shared" si="59"/>
        <v>600</v>
      </c>
      <c r="Q48" s="179">
        <v>1</v>
      </c>
      <c r="R48" s="179">
        <f t="shared" si="59"/>
        <v>600</v>
      </c>
      <c r="S48" s="179">
        <v>1</v>
      </c>
      <c r="T48" s="179">
        <f t="shared" si="59"/>
        <v>600</v>
      </c>
      <c r="U48" s="179">
        <v>1</v>
      </c>
      <c r="V48" s="179">
        <f t="shared" si="59"/>
        <v>600</v>
      </c>
      <c r="W48" s="179">
        <v>1</v>
      </c>
      <c r="X48" s="179">
        <f t="shared" si="60"/>
        <v>600</v>
      </c>
      <c r="Y48" s="179">
        <v>1</v>
      </c>
      <c r="Z48" s="179">
        <f t="shared" si="61"/>
        <v>600</v>
      </c>
      <c r="AA48" s="179">
        <v>1</v>
      </c>
      <c r="AB48" s="179">
        <f t="shared" si="61"/>
        <v>600</v>
      </c>
      <c r="AC48" s="179">
        <v>1</v>
      </c>
      <c r="AD48" s="179">
        <f t="shared" si="61"/>
        <v>600</v>
      </c>
      <c r="AE48" s="179">
        <v>1</v>
      </c>
      <c r="AF48" s="179">
        <f t="shared" si="62"/>
        <v>600</v>
      </c>
      <c r="AG48" s="179">
        <v>1</v>
      </c>
      <c r="AH48" s="179">
        <f t="shared" si="63"/>
        <v>600</v>
      </c>
      <c r="AI48" s="179">
        <v>1</v>
      </c>
      <c r="AJ48" s="179">
        <f t="shared" si="64"/>
        <v>600</v>
      </c>
      <c r="AK48" s="179">
        <v>1</v>
      </c>
      <c r="AL48" s="179">
        <f t="shared" si="65"/>
        <v>600</v>
      </c>
      <c r="AM48" s="179">
        <v>1</v>
      </c>
      <c r="AN48" s="179">
        <f t="shared" si="66"/>
        <v>600</v>
      </c>
      <c r="AO48" s="179">
        <v>1</v>
      </c>
      <c r="AP48" s="179">
        <f t="shared" ref="AP48:AP52" si="81">+AO48*$C48</f>
        <v>600</v>
      </c>
      <c r="AQ48" s="171">
        <f t="shared" si="20"/>
        <v>18</v>
      </c>
      <c r="AR48" s="171">
        <f t="shared" si="20"/>
        <v>10800</v>
      </c>
    </row>
    <row r="49" spans="1:44" x14ac:dyDescent="0.3">
      <c r="A49" s="450" t="s">
        <v>494</v>
      </c>
      <c r="B49" s="451"/>
      <c r="C49" s="177">
        <f>500*4</f>
        <v>2000</v>
      </c>
      <c r="D49" s="178" t="s">
        <v>466</v>
      </c>
      <c r="E49" s="179">
        <v>1</v>
      </c>
      <c r="F49" s="179">
        <f t="shared" si="57"/>
        <v>2000</v>
      </c>
      <c r="G49" s="179">
        <v>0</v>
      </c>
      <c r="H49" s="179">
        <f t="shared" si="58"/>
        <v>0</v>
      </c>
      <c r="I49" s="179">
        <v>0</v>
      </c>
      <c r="J49" s="179">
        <f t="shared" si="59"/>
        <v>0</v>
      </c>
      <c r="K49" s="179">
        <v>0</v>
      </c>
      <c r="L49" s="179">
        <f t="shared" si="59"/>
        <v>0</v>
      </c>
      <c r="M49" s="179">
        <v>0</v>
      </c>
      <c r="N49" s="179">
        <f t="shared" si="59"/>
        <v>0</v>
      </c>
      <c r="O49" s="179">
        <v>0</v>
      </c>
      <c r="P49" s="179">
        <f t="shared" si="59"/>
        <v>0</v>
      </c>
      <c r="Q49" s="179">
        <v>0</v>
      </c>
      <c r="R49" s="179">
        <f t="shared" si="59"/>
        <v>0</v>
      </c>
      <c r="S49" s="179">
        <v>0</v>
      </c>
      <c r="T49" s="179">
        <f t="shared" si="59"/>
        <v>0</v>
      </c>
      <c r="U49" s="179">
        <v>0</v>
      </c>
      <c r="V49" s="179">
        <f t="shared" si="59"/>
        <v>0</v>
      </c>
      <c r="W49" s="179">
        <v>0</v>
      </c>
      <c r="X49" s="179">
        <f t="shared" si="60"/>
        <v>0</v>
      </c>
      <c r="Y49" s="179">
        <v>0</v>
      </c>
      <c r="Z49" s="179">
        <f t="shared" si="61"/>
        <v>0</v>
      </c>
      <c r="AA49" s="179">
        <v>0</v>
      </c>
      <c r="AB49" s="179">
        <f t="shared" si="61"/>
        <v>0</v>
      </c>
      <c r="AC49" s="179">
        <v>0</v>
      </c>
      <c r="AD49" s="179">
        <f t="shared" si="61"/>
        <v>0</v>
      </c>
      <c r="AE49" s="179">
        <v>0</v>
      </c>
      <c r="AF49" s="179">
        <f t="shared" si="62"/>
        <v>0</v>
      </c>
      <c r="AG49" s="179">
        <v>0</v>
      </c>
      <c r="AH49" s="179">
        <f t="shared" si="63"/>
        <v>0</v>
      </c>
      <c r="AI49" s="179">
        <v>0</v>
      </c>
      <c r="AJ49" s="179">
        <f t="shared" si="64"/>
        <v>0</v>
      </c>
      <c r="AK49" s="179">
        <v>0</v>
      </c>
      <c r="AL49" s="179">
        <f t="shared" si="65"/>
        <v>0</v>
      </c>
      <c r="AM49" s="179">
        <v>0</v>
      </c>
      <c r="AN49" s="179">
        <f t="shared" si="66"/>
        <v>0</v>
      </c>
      <c r="AO49" s="179">
        <v>0</v>
      </c>
      <c r="AP49" s="179">
        <f t="shared" si="81"/>
        <v>0</v>
      </c>
      <c r="AQ49" s="171">
        <f t="shared" si="20"/>
        <v>1</v>
      </c>
      <c r="AR49" s="171">
        <f t="shared" si="20"/>
        <v>2000</v>
      </c>
    </row>
    <row r="50" spans="1:44" x14ac:dyDescent="0.3">
      <c r="A50" s="450" t="s">
        <v>495</v>
      </c>
      <c r="B50" s="451"/>
      <c r="C50" s="177">
        <v>800</v>
      </c>
      <c r="D50" s="178" t="s">
        <v>466</v>
      </c>
      <c r="E50" s="179">
        <v>1</v>
      </c>
      <c r="F50" s="179">
        <f t="shared" si="57"/>
        <v>800</v>
      </c>
      <c r="G50" s="179">
        <v>0</v>
      </c>
      <c r="H50" s="179">
        <f t="shared" si="58"/>
        <v>0</v>
      </c>
      <c r="I50" s="179">
        <v>0</v>
      </c>
      <c r="J50" s="179">
        <f t="shared" si="59"/>
        <v>0</v>
      </c>
      <c r="K50" s="179">
        <v>0</v>
      </c>
      <c r="L50" s="179">
        <f t="shared" si="59"/>
        <v>0</v>
      </c>
      <c r="M50" s="179">
        <v>0</v>
      </c>
      <c r="N50" s="179">
        <f t="shared" si="59"/>
        <v>0</v>
      </c>
      <c r="O50" s="179">
        <v>0</v>
      </c>
      <c r="P50" s="179">
        <f t="shared" si="59"/>
        <v>0</v>
      </c>
      <c r="Q50" s="179">
        <v>0</v>
      </c>
      <c r="R50" s="179">
        <f t="shared" si="59"/>
        <v>0</v>
      </c>
      <c r="S50" s="179">
        <v>0</v>
      </c>
      <c r="T50" s="179">
        <f t="shared" si="59"/>
        <v>0</v>
      </c>
      <c r="U50" s="179">
        <v>0</v>
      </c>
      <c r="V50" s="179">
        <f t="shared" si="59"/>
        <v>0</v>
      </c>
      <c r="W50" s="179">
        <v>0</v>
      </c>
      <c r="X50" s="179">
        <f t="shared" si="60"/>
        <v>0</v>
      </c>
      <c r="Y50" s="179">
        <v>0</v>
      </c>
      <c r="Z50" s="179">
        <f t="shared" si="61"/>
        <v>0</v>
      </c>
      <c r="AA50" s="179">
        <v>0</v>
      </c>
      <c r="AB50" s="179">
        <f t="shared" si="61"/>
        <v>0</v>
      </c>
      <c r="AC50" s="179">
        <v>0</v>
      </c>
      <c r="AD50" s="179">
        <f t="shared" si="61"/>
        <v>0</v>
      </c>
      <c r="AE50" s="179">
        <v>0</v>
      </c>
      <c r="AF50" s="179">
        <f t="shared" si="62"/>
        <v>0</v>
      </c>
      <c r="AG50" s="179">
        <v>0</v>
      </c>
      <c r="AH50" s="179">
        <f t="shared" si="63"/>
        <v>0</v>
      </c>
      <c r="AI50" s="179">
        <v>0</v>
      </c>
      <c r="AJ50" s="179">
        <f t="shared" si="64"/>
        <v>0</v>
      </c>
      <c r="AK50" s="179">
        <v>0</v>
      </c>
      <c r="AL50" s="179">
        <f t="shared" si="65"/>
        <v>0</v>
      </c>
      <c r="AM50" s="179">
        <v>0</v>
      </c>
      <c r="AN50" s="179">
        <f t="shared" si="66"/>
        <v>0</v>
      </c>
      <c r="AO50" s="179">
        <v>0</v>
      </c>
      <c r="AP50" s="179">
        <f t="shared" si="81"/>
        <v>0</v>
      </c>
      <c r="AQ50" s="171">
        <f t="shared" si="20"/>
        <v>1</v>
      </c>
      <c r="AR50" s="171">
        <f t="shared" si="20"/>
        <v>800</v>
      </c>
    </row>
    <row r="51" spans="1:44" x14ac:dyDescent="0.3">
      <c r="A51" s="450" t="s">
        <v>496</v>
      </c>
      <c r="B51" s="451"/>
      <c r="C51" s="177">
        <v>680</v>
      </c>
      <c r="D51" s="178" t="s">
        <v>497</v>
      </c>
      <c r="E51" s="179">
        <v>0</v>
      </c>
      <c r="F51" s="179">
        <v>680</v>
      </c>
      <c r="G51" s="179">
        <v>1</v>
      </c>
      <c r="H51" s="179">
        <f t="shared" si="58"/>
        <v>680</v>
      </c>
      <c r="I51" s="179">
        <v>0</v>
      </c>
      <c r="J51" s="179">
        <f t="shared" si="59"/>
        <v>0</v>
      </c>
      <c r="K51" s="179">
        <v>0</v>
      </c>
      <c r="L51" s="179">
        <f t="shared" si="59"/>
        <v>0</v>
      </c>
      <c r="M51" s="179">
        <v>1</v>
      </c>
      <c r="N51" s="179">
        <f t="shared" si="59"/>
        <v>680</v>
      </c>
      <c r="O51" s="179">
        <v>0</v>
      </c>
      <c r="P51" s="179">
        <f t="shared" si="59"/>
        <v>0</v>
      </c>
      <c r="Q51" s="179">
        <v>0</v>
      </c>
      <c r="R51" s="179">
        <f t="shared" si="59"/>
        <v>0</v>
      </c>
      <c r="S51" s="179">
        <v>1</v>
      </c>
      <c r="T51" s="179">
        <f t="shared" si="59"/>
        <v>680</v>
      </c>
      <c r="U51" s="179">
        <v>0</v>
      </c>
      <c r="V51" s="179">
        <f t="shared" si="59"/>
        <v>0</v>
      </c>
      <c r="W51" s="179">
        <v>0</v>
      </c>
      <c r="X51" s="179">
        <f t="shared" si="60"/>
        <v>0</v>
      </c>
      <c r="Y51" s="179">
        <v>1</v>
      </c>
      <c r="Z51" s="179">
        <f t="shared" si="61"/>
        <v>680</v>
      </c>
      <c r="AA51" s="179">
        <v>0</v>
      </c>
      <c r="AB51" s="179">
        <f t="shared" si="61"/>
        <v>0</v>
      </c>
      <c r="AC51" s="179">
        <v>0</v>
      </c>
      <c r="AD51" s="179">
        <f t="shared" si="61"/>
        <v>0</v>
      </c>
      <c r="AE51" s="179">
        <v>1</v>
      </c>
      <c r="AF51" s="179">
        <f t="shared" si="62"/>
        <v>680</v>
      </c>
      <c r="AG51" s="179">
        <v>1</v>
      </c>
      <c r="AH51" s="179">
        <f t="shared" si="63"/>
        <v>680</v>
      </c>
      <c r="AI51" s="179">
        <v>1</v>
      </c>
      <c r="AJ51" s="179">
        <f t="shared" si="64"/>
        <v>680</v>
      </c>
      <c r="AK51" s="179">
        <v>1</v>
      </c>
      <c r="AL51" s="179">
        <f t="shared" si="65"/>
        <v>680</v>
      </c>
      <c r="AM51" s="179">
        <v>1</v>
      </c>
      <c r="AN51" s="179">
        <f t="shared" si="66"/>
        <v>680</v>
      </c>
      <c r="AO51" s="179">
        <v>1</v>
      </c>
      <c r="AP51" s="179">
        <f t="shared" si="81"/>
        <v>680</v>
      </c>
      <c r="AQ51" s="171">
        <f t="shared" si="20"/>
        <v>10</v>
      </c>
      <c r="AR51" s="171">
        <f t="shared" si="20"/>
        <v>7480</v>
      </c>
    </row>
    <row r="52" spans="1:44" x14ac:dyDescent="0.3">
      <c r="A52" s="450" t="s">
        <v>498</v>
      </c>
      <c r="B52" s="451"/>
      <c r="C52" s="177">
        <v>280</v>
      </c>
      <c r="D52" s="178" t="s">
        <v>497</v>
      </c>
      <c r="E52" s="179">
        <v>0</v>
      </c>
      <c r="F52" s="179">
        <v>680</v>
      </c>
      <c r="G52" s="179">
        <v>1</v>
      </c>
      <c r="H52" s="179">
        <f t="shared" si="58"/>
        <v>280</v>
      </c>
      <c r="I52" s="179">
        <v>0</v>
      </c>
      <c r="J52" s="179">
        <f t="shared" si="59"/>
        <v>0</v>
      </c>
      <c r="K52" s="179">
        <v>0</v>
      </c>
      <c r="L52" s="179">
        <f t="shared" si="59"/>
        <v>0</v>
      </c>
      <c r="M52" s="179">
        <v>1</v>
      </c>
      <c r="N52" s="179">
        <f t="shared" si="59"/>
        <v>280</v>
      </c>
      <c r="O52" s="179">
        <v>0</v>
      </c>
      <c r="P52" s="179">
        <f t="shared" si="59"/>
        <v>0</v>
      </c>
      <c r="Q52" s="179">
        <v>0</v>
      </c>
      <c r="R52" s="179">
        <f t="shared" si="59"/>
        <v>0</v>
      </c>
      <c r="S52" s="179">
        <v>1</v>
      </c>
      <c r="T52" s="179">
        <f t="shared" si="59"/>
        <v>280</v>
      </c>
      <c r="U52" s="179">
        <v>0</v>
      </c>
      <c r="V52" s="179">
        <f t="shared" si="59"/>
        <v>0</v>
      </c>
      <c r="W52" s="179">
        <v>0</v>
      </c>
      <c r="X52" s="179">
        <f t="shared" si="60"/>
        <v>0</v>
      </c>
      <c r="Y52" s="179">
        <v>1</v>
      </c>
      <c r="Z52" s="179">
        <f t="shared" si="61"/>
        <v>280</v>
      </c>
      <c r="AA52" s="179">
        <v>0</v>
      </c>
      <c r="AB52" s="179">
        <f t="shared" si="61"/>
        <v>0</v>
      </c>
      <c r="AC52" s="179">
        <v>0</v>
      </c>
      <c r="AD52" s="179">
        <f t="shared" si="61"/>
        <v>0</v>
      </c>
      <c r="AE52" s="179">
        <v>1</v>
      </c>
      <c r="AF52" s="179">
        <f t="shared" si="62"/>
        <v>280</v>
      </c>
      <c r="AG52" s="179">
        <v>1</v>
      </c>
      <c r="AH52" s="179">
        <f t="shared" si="63"/>
        <v>280</v>
      </c>
      <c r="AI52" s="179">
        <v>1</v>
      </c>
      <c r="AJ52" s="179">
        <f t="shared" si="64"/>
        <v>280</v>
      </c>
      <c r="AK52" s="179">
        <v>1</v>
      </c>
      <c r="AL52" s="179">
        <f t="shared" si="65"/>
        <v>280</v>
      </c>
      <c r="AM52" s="179">
        <v>1</v>
      </c>
      <c r="AN52" s="179">
        <f t="shared" si="66"/>
        <v>280</v>
      </c>
      <c r="AO52" s="179">
        <v>1</v>
      </c>
      <c r="AP52" s="179">
        <f t="shared" si="81"/>
        <v>280</v>
      </c>
      <c r="AQ52" s="171">
        <f t="shared" si="20"/>
        <v>10</v>
      </c>
      <c r="AR52" s="171">
        <f t="shared" si="20"/>
        <v>3480</v>
      </c>
    </row>
    <row r="53" spans="1:44" x14ac:dyDescent="0.3">
      <c r="A53" s="450" t="s">
        <v>499</v>
      </c>
      <c r="B53" s="451"/>
      <c r="C53" s="177">
        <v>250</v>
      </c>
      <c r="D53" s="178" t="s">
        <v>466</v>
      </c>
      <c r="E53" s="179">
        <v>1</v>
      </c>
      <c r="F53" s="179">
        <f t="shared" si="57"/>
        <v>250</v>
      </c>
      <c r="G53" s="179">
        <v>0</v>
      </c>
      <c r="H53" s="179">
        <f t="shared" si="58"/>
        <v>0</v>
      </c>
      <c r="I53" s="179">
        <v>0</v>
      </c>
      <c r="J53" s="179">
        <f t="shared" si="59"/>
        <v>0</v>
      </c>
      <c r="K53" s="179">
        <v>0</v>
      </c>
      <c r="L53" s="179">
        <f t="shared" si="59"/>
        <v>0</v>
      </c>
      <c r="M53" s="179">
        <v>0</v>
      </c>
      <c r="N53" s="179">
        <f t="shared" si="59"/>
        <v>0</v>
      </c>
      <c r="O53" s="179">
        <v>0</v>
      </c>
      <c r="P53" s="179">
        <f t="shared" si="59"/>
        <v>0</v>
      </c>
      <c r="Q53" s="179">
        <v>0</v>
      </c>
      <c r="R53" s="179">
        <f t="shared" si="59"/>
        <v>0</v>
      </c>
      <c r="S53" s="179">
        <v>0</v>
      </c>
      <c r="T53" s="179">
        <f t="shared" si="59"/>
        <v>0</v>
      </c>
      <c r="U53" s="179">
        <v>0</v>
      </c>
      <c r="V53" s="179">
        <f t="shared" si="59"/>
        <v>0</v>
      </c>
      <c r="W53" s="179">
        <v>0</v>
      </c>
      <c r="X53" s="179">
        <f t="shared" si="60"/>
        <v>0</v>
      </c>
      <c r="Y53" s="179">
        <v>0</v>
      </c>
      <c r="Z53" s="179">
        <f t="shared" si="61"/>
        <v>0</v>
      </c>
      <c r="AA53" s="179">
        <v>0</v>
      </c>
      <c r="AB53" s="179">
        <f t="shared" si="61"/>
        <v>0</v>
      </c>
      <c r="AC53" s="179">
        <v>0</v>
      </c>
      <c r="AD53" s="179">
        <f t="shared" si="61"/>
        <v>0</v>
      </c>
      <c r="AE53" s="179">
        <v>0</v>
      </c>
      <c r="AF53" s="179">
        <f t="shared" si="62"/>
        <v>0</v>
      </c>
      <c r="AG53" s="179">
        <v>0</v>
      </c>
      <c r="AH53" s="179">
        <f t="shared" si="63"/>
        <v>0</v>
      </c>
      <c r="AI53" s="179">
        <v>0</v>
      </c>
      <c r="AJ53" s="179">
        <f t="shared" si="64"/>
        <v>0</v>
      </c>
      <c r="AK53" s="179">
        <v>0</v>
      </c>
      <c r="AL53" s="179">
        <f t="shared" si="65"/>
        <v>0</v>
      </c>
      <c r="AM53" s="179">
        <v>0</v>
      </c>
      <c r="AN53" s="179">
        <f t="shared" si="66"/>
        <v>0</v>
      </c>
      <c r="AO53" s="179"/>
      <c r="AP53" s="179"/>
      <c r="AQ53" s="171">
        <f t="shared" si="20"/>
        <v>1</v>
      </c>
      <c r="AR53" s="171">
        <f t="shared" si="20"/>
        <v>250</v>
      </c>
    </row>
    <row r="54" spans="1:44" x14ac:dyDescent="0.3">
      <c r="A54" s="450" t="s">
        <v>500</v>
      </c>
      <c r="B54" s="451"/>
      <c r="C54" s="177">
        <v>90</v>
      </c>
      <c r="D54" s="178" t="s">
        <v>466</v>
      </c>
      <c r="E54" s="179">
        <v>1</v>
      </c>
      <c r="F54" s="179">
        <f t="shared" si="57"/>
        <v>90</v>
      </c>
      <c r="G54" s="179">
        <v>0</v>
      </c>
      <c r="H54" s="179">
        <f t="shared" si="58"/>
        <v>0</v>
      </c>
      <c r="I54" s="179">
        <v>0</v>
      </c>
      <c r="J54" s="179">
        <f t="shared" si="59"/>
        <v>0</v>
      </c>
      <c r="K54" s="179">
        <v>0</v>
      </c>
      <c r="L54" s="179">
        <f t="shared" si="59"/>
        <v>0</v>
      </c>
      <c r="M54" s="179">
        <v>0</v>
      </c>
      <c r="N54" s="179">
        <f t="shared" si="59"/>
        <v>0</v>
      </c>
      <c r="O54" s="179">
        <v>0</v>
      </c>
      <c r="P54" s="179">
        <f t="shared" si="59"/>
        <v>0</v>
      </c>
      <c r="Q54" s="179">
        <v>0</v>
      </c>
      <c r="R54" s="179">
        <f t="shared" si="59"/>
        <v>0</v>
      </c>
      <c r="S54" s="179">
        <v>0</v>
      </c>
      <c r="T54" s="179">
        <f t="shared" si="59"/>
        <v>0</v>
      </c>
      <c r="U54" s="179">
        <v>0</v>
      </c>
      <c r="V54" s="179">
        <f t="shared" si="59"/>
        <v>0</v>
      </c>
      <c r="W54" s="179">
        <v>0</v>
      </c>
      <c r="X54" s="179">
        <f t="shared" si="60"/>
        <v>0</v>
      </c>
      <c r="Y54" s="179">
        <v>0</v>
      </c>
      <c r="Z54" s="179">
        <f t="shared" si="61"/>
        <v>0</v>
      </c>
      <c r="AA54" s="179">
        <v>0</v>
      </c>
      <c r="AB54" s="179">
        <f t="shared" si="61"/>
        <v>0</v>
      </c>
      <c r="AC54" s="179">
        <v>0</v>
      </c>
      <c r="AD54" s="179">
        <f t="shared" si="61"/>
        <v>0</v>
      </c>
      <c r="AE54" s="179">
        <v>0</v>
      </c>
      <c r="AF54" s="179">
        <f t="shared" si="62"/>
        <v>0</v>
      </c>
      <c r="AG54" s="179">
        <v>0</v>
      </c>
      <c r="AH54" s="179">
        <f t="shared" si="63"/>
        <v>0</v>
      </c>
      <c r="AI54" s="179">
        <v>0</v>
      </c>
      <c r="AJ54" s="179">
        <f t="shared" si="64"/>
        <v>0</v>
      </c>
      <c r="AK54" s="179">
        <v>0</v>
      </c>
      <c r="AL54" s="179">
        <f t="shared" si="65"/>
        <v>0</v>
      </c>
      <c r="AM54" s="179">
        <v>0</v>
      </c>
      <c r="AN54" s="179">
        <f t="shared" si="66"/>
        <v>0</v>
      </c>
      <c r="AO54" s="179"/>
      <c r="AP54" s="179"/>
      <c r="AQ54" s="171">
        <f t="shared" si="20"/>
        <v>1</v>
      </c>
      <c r="AR54" s="171">
        <f t="shared" si="20"/>
        <v>90</v>
      </c>
    </row>
    <row r="55" spans="1:44" x14ac:dyDescent="0.3">
      <c r="A55" s="450" t="s">
        <v>501</v>
      </c>
      <c r="B55" s="451"/>
      <c r="C55" s="177">
        <v>5000</v>
      </c>
      <c r="D55" s="178" t="s">
        <v>466</v>
      </c>
      <c r="E55" s="179">
        <v>1</v>
      </c>
      <c r="F55" s="179">
        <f t="shared" si="57"/>
        <v>5000</v>
      </c>
      <c r="G55" s="179">
        <v>0</v>
      </c>
      <c r="H55" s="179">
        <f t="shared" si="58"/>
        <v>0</v>
      </c>
      <c r="I55" s="179">
        <v>0</v>
      </c>
      <c r="J55" s="179">
        <f t="shared" si="59"/>
        <v>0</v>
      </c>
      <c r="K55" s="179">
        <v>0</v>
      </c>
      <c r="L55" s="179">
        <f t="shared" si="59"/>
        <v>0</v>
      </c>
      <c r="M55" s="179">
        <v>0</v>
      </c>
      <c r="N55" s="179">
        <f t="shared" si="59"/>
        <v>0</v>
      </c>
      <c r="O55" s="179">
        <v>0</v>
      </c>
      <c r="P55" s="179">
        <f t="shared" si="59"/>
        <v>0</v>
      </c>
      <c r="Q55" s="179">
        <v>0</v>
      </c>
      <c r="R55" s="179">
        <f t="shared" si="59"/>
        <v>0</v>
      </c>
      <c r="S55" s="179">
        <v>0</v>
      </c>
      <c r="T55" s="179">
        <f t="shared" si="59"/>
        <v>0</v>
      </c>
      <c r="U55" s="179">
        <v>0</v>
      </c>
      <c r="V55" s="179">
        <f t="shared" si="59"/>
        <v>0</v>
      </c>
      <c r="W55" s="179">
        <v>0</v>
      </c>
      <c r="X55" s="179">
        <f t="shared" si="60"/>
        <v>0</v>
      </c>
      <c r="Y55" s="179">
        <v>0</v>
      </c>
      <c r="Z55" s="179">
        <f t="shared" si="61"/>
        <v>0</v>
      </c>
      <c r="AA55" s="179">
        <v>0</v>
      </c>
      <c r="AB55" s="179">
        <f t="shared" si="61"/>
        <v>0</v>
      </c>
      <c r="AC55" s="179">
        <v>0</v>
      </c>
      <c r="AD55" s="179">
        <f t="shared" si="61"/>
        <v>0</v>
      </c>
      <c r="AE55" s="179">
        <v>0</v>
      </c>
      <c r="AF55" s="179">
        <f t="shared" si="62"/>
        <v>0</v>
      </c>
      <c r="AG55" s="179">
        <v>0</v>
      </c>
      <c r="AH55" s="179">
        <f t="shared" si="63"/>
        <v>0</v>
      </c>
      <c r="AI55" s="179">
        <v>0</v>
      </c>
      <c r="AJ55" s="179">
        <f t="shared" si="64"/>
        <v>0</v>
      </c>
      <c r="AK55" s="179">
        <v>0</v>
      </c>
      <c r="AL55" s="179">
        <f t="shared" si="65"/>
        <v>0</v>
      </c>
      <c r="AM55" s="179">
        <v>0</v>
      </c>
      <c r="AN55" s="179">
        <f t="shared" si="66"/>
        <v>0</v>
      </c>
      <c r="AO55" s="179"/>
      <c r="AP55" s="179"/>
      <c r="AQ55" s="171">
        <f t="shared" si="20"/>
        <v>1</v>
      </c>
      <c r="AR55" s="171">
        <f t="shared" si="20"/>
        <v>5000</v>
      </c>
    </row>
    <row r="56" spans="1:44" x14ac:dyDescent="0.3">
      <c r="A56" s="454" t="s">
        <v>502</v>
      </c>
      <c r="B56" s="455"/>
      <c r="C56" s="177">
        <v>5000</v>
      </c>
      <c r="D56" s="178" t="s">
        <v>466</v>
      </c>
      <c r="E56" s="179">
        <v>2</v>
      </c>
      <c r="F56" s="179">
        <f t="shared" si="57"/>
        <v>10000</v>
      </c>
      <c r="G56" s="179">
        <v>0</v>
      </c>
      <c r="H56" s="179">
        <f t="shared" si="58"/>
        <v>0</v>
      </c>
      <c r="I56" s="179">
        <v>0</v>
      </c>
      <c r="J56" s="179">
        <f t="shared" si="59"/>
        <v>0</v>
      </c>
      <c r="K56" s="179">
        <v>0</v>
      </c>
      <c r="L56" s="179">
        <f t="shared" si="59"/>
        <v>0</v>
      </c>
      <c r="M56" s="179">
        <v>0</v>
      </c>
      <c r="N56" s="179">
        <f t="shared" si="59"/>
        <v>0</v>
      </c>
      <c r="O56" s="179">
        <v>0</v>
      </c>
      <c r="P56" s="179">
        <f t="shared" si="59"/>
        <v>0</v>
      </c>
      <c r="Q56" s="179">
        <v>0</v>
      </c>
      <c r="R56" s="179">
        <f t="shared" si="59"/>
        <v>0</v>
      </c>
      <c r="S56" s="179">
        <v>0</v>
      </c>
      <c r="T56" s="179">
        <f t="shared" si="59"/>
        <v>0</v>
      </c>
      <c r="U56" s="179">
        <v>0</v>
      </c>
      <c r="V56" s="179">
        <f t="shared" si="59"/>
        <v>0</v>
      </c>
      <c r="W56" s="179">
        <v>0</v>
      </c>
      <c r="X56" s="179">
        <f t="shared" si="60"/>
        <v>0</v>
      </c>
      <c r="Y56" s="179">
        <v>0</v>
      </c>
      <c r="Z56" s="179">
        <f t="shared" si="61"/>
        <v>0</v>
      </c>
      <c r="AA56" s="179">
        <v>0</v>
      </c>
      <c r="AB56" s="179">
        <f t="shared" si="61"/>
        <v>0</v>
      </c>
      <c r="AC56" s="179">
        <v>0</v>
      </c>
      <c r="AD56" s="179">
        <f t="shared" si="61"/>
        <v>0</v>
      </c>
      <c r="AE56" s="179">
        <v>0</v>
      </c>
      <c r="AF56" s="179">
        <f t="shared" si="62"/>
        <v>0</v>
      </c>
      <c r="AG56" s="179">
        <v>0</v>
      </c>
      <c r="AH56" s="179">
        <f t="shared" si="63"/>
        <v>0</v>
      </c>
      <c r="AI56" s="179">
        <v>0</v>
      </c>
      <c r="AJ56" s="179">
        <f t="shared" si="64"/>
        <v>0</v>
      </c>
      <c r="AK56" s="179">
        <v>0</v>
      </c>
      <c r="AL56" s="179">
        <f t="shared" si="65"/>
        <v>0</v>
      </c>
      <c r="AM56" s="179">
        <v>0</v>
      </c>
      <c r="AN56" s="179">
        <f t="shared" si="66"/>
        <v>0</v>
      </c>
      <c r="AO56" s="179"/>
      <c r="AP56" s="179"/>
      <c r="AQ56" s="171">
        <f t="shared" si="20"/>
        <v>2</v>
      </c>
      <c r="AR56" s="171">
        <f t="shared" si="20"/>
        <v>10000</v>
      </c>
    </row>
    <row r="57" spans="1:44" x14ac:dyDescent="0.3">
      <c r="A57" s="454" t="s">
        <v>503</v>
      </c>
      <c r="B57" s="455"/>
      <c r="C57" s="177">
        <v>2000</v>
      </c>
      <c r="D57" s="178" t="s">
        <v>466</v>
      </c>
      <c r="E57" s="179">
        <v>2</v>
      </c>
      <c r="F57" s="179">
        <f t="shared" si="57"/>
        <v>4000</v>
      </c>
      <c r="G57" s="179">
        <v>0</v>
      </c>
      <c r="H57" s="179">
        <f t="shared" si="58"/>
        <v>0</v>
      </c>
      <c r="I57" s="179">
        <v>0</v>
      </c>
      <c r="J57" s="179">
        <f t="shared" si="59"/>
        <v>0</v>
      </c>
      <c r="K57" s="179">
        <v>0</v>
      </c>
      <c r="L57" s="179">
        <f t="shared" si="59"/>
        <v>0</v>
      </c>
      <c r="M57" s="179">
        <v>0</v>
      </c>
      <c r="N57" s="179">
        <f t="shared" si="59"/>
        <v>0</v>
      </c>
      <c r="O57" s="179">
        <v>0</v>
      </c>
      <c r="P57" s="179">
        <f t="shared" si="59"/>
        <v>0</v>
      </c>
      <c r="Q57" s="179">
        <v>0</v>
      </c>
      <c r="R57" s="179">
        <f t="shared" si="59"/>
        <v>0</v>
      </c>
      <c r="S57" s="179">
        <v>0</v>
      </c>
      <c r="T57" s="179">
        <f t="shared" si="59"/>
        <v>0</v>
      </c>
      <c r="U57" s="179">
        <v>0</v>
      </c>
      <c r="V57" s="179">
        <f t="shared" si="59"/>
        <v>0</v>
      </c>
      <c r="W57" s="179">
        <v>0</v>
      </c>
      <c r="X57" s="179">
        <f t="shared" si="60"/>
        <v>0</v>
      </c>
      <c r="Y57" s="179">
        <v>0</v>
      </c>
      <c r="Z57" s="179">
        <f t="shared" si="61"/>
        <v>0</v>
      </c>
      <c r="AA57" s="179">
        <v>0</v>
      </c>
      <c r="AB57" s="179">
        <f t="shared" si="61"/>
        <v>0</v>
      </c>
      <c r="AC57" s="179">
        <v>0</v>
      </c>
      <c r="AD57" s="179">
        <f t="shared" si="61"/>
        <v>0</v>
      </c>
      <c r="AE57" s="179">
        <v>0</v>
      </c>
      <c r="AF57" s="179">
        <f t="shared" si="62"/>
        <v>0</v>
      </c>
      <c r="AG57" s="179">
        <v>0</v>
      </c>
      <c r="AH57" s="179">
        <f t="shared" si="63"/>
        <v>0</v>
      </c>
      <c r="AI57" s="179">
        <v>0</v>
      </c>
      <c r="AJ57" s="179">
        <f t="shared" si="64"/>
        <v>0</v>
      </c>
      <c r="AK57" s="179">
        <v>0</v>
      </c>
      <c r="AL57" s="179">
        <f t="shared" si="65"/>
        <v>0</v>
      </c>
      <c r="AM57" s="179">
        <v>0</v>
      </c>
      <c r="AN57" s="179">
        <f t="shared" si="66"/>
        <v>0</v>
      </c>
      <c r="AO57" s="179"/>
      <c r="AP57" s="179"/>
      <c r="AQ57" s="171">
        <f t="shared" si="20"/>
        <v>2</v>
      </c>
      <c r="AR57" s="171">
        <f t="shared" si="20"/>
        <v>4000</v>
      </c>
    </row>
    <row r="58" spans="1:44" x14ac:dyDescent="0.3">
      <c r="A58" s="454" t="s">
        <v>504</v>
      </c>
      <c r="B58" s="455"/>
      <c r="C58" s="177">
        <v>11400</v>
      </c>
      <c r="D58" s="178" t="s">
        <v>466</v>
      </c>
      <c r="E58" s="179">
        <v>1</v>
      </c>
      <c r="F58" s="179">
        <f t="shared" si="57"/>
        <v>11400</v>
      </c>
      <c r="G58" s="179">
        <v>0</v>
      </c>
      <c r="H58" s="179">
        <f t="shared" si="58"/>
        <v>0</v>
      </c>
      <c r="I58" s="179">
        <v>0</v>
      </c>
      <c r="J58" s="179">
        <f t="shared" si="59"/>
        <v>0</v>
      </c>
      <c r="K58" s="179">
        <v>0</v>
      </c>
      <c r="L58" s="179">
        <f t="shared" si="59"/>
        <v>0</v>
      </c>
      <c r="M58" s="179">
        <v>0</v>
      </c>
      <c r="N58" s="179">
        <f t="shared" si="59"/>
        <v>0</v>
      </c>
      <c r="O58" s="179">
        <v>0</v>
      </c>
      <c r="P58" s="179">
        <f t="shared" si="59"/>
        <v>0</v>
      </c>
      <c r="Q58" s="179">
        <v>0</v>
      </c>
      <c r="R58" s="179">
        <f t="shared" si="59"/>
        <v>0</v>
      </c>
      <c r="S58" s="179">
        <v>0</v>
      </c>
      <c r="T58" s="179">
        <f t="shared" si="59"/>
        <v>0</v>
      </c>
      <c r="U58" s="179">
        <v>0</v>
      </c>
      <c r="V58" s="179">
        <f t="shared" si="59"/>
        <v>0</v>
      </c>
      <c r="W58" s="179">
        <v>0</v>
      </c>
      <c r="X58" s="179">
        <f t="shared" si="60"/>
        <v>0</v>
      </c>
      <c r="Y58" s="179">
        <v>0</v>
      </c>
      <c r="Z58" s="179">
        <f t="shared" si="61"/>
        <v>0</v>
      </c>
      <c r="AA58" s="179">
        <v>0</v>
      </c>
      <c r="AB58" s="179">
        <f t="shared" si="61"/>
        <v>0</v>
      </c>
      <c r="AC58" s="179">
        <v>0</v>
      </c>
      <c r="AD58" s="179">
        <f t="shared" si="61"/>
        <v>0</v>
      </c>
      <c r="AE58" s="179">
        <v>0</v>
      </c>
      <c r="AF58" s="179">
        <f t="shared" si="62"/>
        <v>0</v>
      </c>
      <c r="AG58" s="179">
        <v>0</v>
      </c>
      <c r="AH58" s="179">
        <f t="shared" si="63"/>
        <v>0</v>
      </c>
      <c r="AI58" s="179">
        <v>0</v>
      </c>
      <c r="AJ58" s="179">
        <f t="shared" si="64"/>
        <v>0</v>
      </c>
      <c r="AK58" s="179">
        <v>0</v>
      </c>
      <c r="AL58" s="179">
        <f t="shared" si="65"/>
        <v>0</v>
      </c>
      <c r="AM58" s="179">
        <v>0</v>
      </c>
      <c r="AN58" s="179">
        <f t="shared" si="66"/>
        <v>0</v>
      </c>
      <c r="AO58" s="179"/>
      <c r="AP58" s="179"/>
      <c r="AQ58" s="171">
        <f t="shared" si="20"/>
        <v>1</v>
      </c>
      <c r="AR58" s="171">
        <f t="shared" si="20"/>
        <v>11400</v>
      </c>
    </row>
    <row r="59" spans="1:44" x14ac:dyDescent="0.3">
      <c r="A59" s="450" t="s">
        <v>505</v>
      </c>
      <c r="B59" s="451"/>
      <c r="C59" s="177">
        <v>500</v>
      </c>
      <c r="D59" s="178" t="s">
        <v>466</v>
      </c>
      <c r="E59" s="179">
        <v>1</v>
      </c>
      <c r="F59" s="179">
        <f t="shared" si="57"/>
        <v>500</v>
      </c>
      <c r="G59" s="179">
        <v>0</v>
      </c>
      <c r="H59" s="179">
        <f t="shared" si="58"/>
        <v>0</v>
      </c>
      <c r="I59" s="179">
        <v>0</v>
      </c>
      <c r="J59" s="179">
        <f t="shared" si="59"/>
        <v>0</v>
      </c>
      <c r="K59" s="179">
        <v>0</v>
      </c>
      <c r="L59" s="179">
        <f t="shared" si="59"/>
        <v>0</v>
      </c>
      <c r="M59" s="179">
        <v>0</v>
      </c>
      <c r="N59" s="179">
        <f t="shared" si="59"/>
        <v>0</v>
      </c>
      <c r="O59" s="179">
        <v>0</v>
      </c>
      <c r="P59" s="179">
        <f t="shared" si="59"/>
        <v>0</v>
      </c>
      <c r="Q59" s="179">
        <v>0</v>
      </c>
      <c r="R59" s="179">
        <f t="shared" si="59"/>
        <v>0</v>
      </c>
      <c r="S59" s="179">
        <v>0</v>
      </c>
      <c r="T59" s="179">
        <f t="shared" si="59"/>
        <v>0</v>
      </c>
      <c r="U59" s="179">
        <v>0</v>
      </c>
      <c r="V59" s="179">
        <f t="shared" si="59"/>
        <v>0</v>
      </c>
      <c r="W59" s="179">
        <v>0</v>
      </c>
      <c r="X59" s="179">
        <f t="shared" si="60"/>
        <v>0</v>
      </c>
      <c r="Y59" s="179">
        <v>0</v>
      </c>
      <c r="Z59" s="179">
        <f t="shared" si="61"/>
        <v>0</v>
      </c>
      <c r="AA59" s="179">
        <v>0</v>
      </c>
      <c r="AB59" s="179">
        <f t="shared" si="61"/>
        <v>0</v>
      </c>
      <c r="AC59" s="179">
        <v>0</v>
      </c>
      <c r="AD59" s="179">
        <f t="shared" si="61"/>
        <v>0</v>
      </c>
      <c r="AE59" s="179">
        <v>0</v>
      </c>
      <c r="AF59" s="179">
        <f t="shared" si="62"/>
        <v>0</v>
      </c>
      <c r="AG59" s="179">
        <v>0</v>
      </c>
      <c r="AH59" s="179">
        <f t="shared" si="63"/>
        <v>0</v>
      </c>
      <c r="AI59" s="179">
        <v>0</v>
      </c>
      <c r="AJ59" s="179">
        <f t="shared" si="64"/>
        <v>0</v>
      </c>
      <c r="AK59" s="179">
        <v>0</v>
      </c>
      <c r="AL59" s="179">
        <f t="shared" si="65"/>
        <v>0</v>
      </c>
      <c r="AM59" s="179">
        <v>0</v>
      </c>
      <c r="AN59" s="179">
        <f t="shared" si="66"/>
        <v>0</v>
      </c>
      <c r="AO59" s="179"/>
      <c r="AP59" s="179"/>
      <c r="AQ59" s="171">
        <f t="shared" si="20"/>
        <v>1</v>
      </c>
      <c r="AR59" s="171">
        <f t="shared" si="20"/>
        <v>500</v>
      </c>
    </row>
    <row r="60" spans="1:44" x14ac:dyDescent="0.3">
      <c r="A60" s="450" t="s">
        <v>506</v>
      </c>
      <c r="B60" s="451"/>
      <c r="C60" s="177">
        <v>2000</v>
      </c>
      <c r="D60" s="178" t="s">
        <v>466</v>
      </c>
      <c r="E60" s="179">
        <v>1</v>
      </c>
      <c r="F60" s="179">
        <f t="shared" si="57"/>
        <v>2000</v>
      </c>
      <c r="G60" s="179">
        <v>0</v>
      </c>
      <c r="H60" s="179">
        <f t="shared" si="58"/>
        <v>0</v>
      </c>
      <c r="I60" s="179">
        <v>0</v>
      </c>
      <c r="J60" s="179">
        <f t="shared" si="59"/>
        <v>0</v>
      </c>
      <c r="K60" s="179">
        <v>0</v>
      </c>
      <c r="L60" s="179">
        <f t="shared" si="59"/>
        <v>0</v>
      </c>
      <c r="M60" s="179">
        <v>0</v>
      </c>
      <c r="N60" s="179">
        <f t="shared" si="59"/>
        <v>0</v>
      </c>
      <c r="O60" s="179">
        <v>0</v>
      </c>
      <c r="P60" s="179">
        <f t="shared" si="59"/>
        <v>0</v>
      </c>
      <c r="Q60" s="179">
        <v>0</v>
      </c>
      <c r="R60" s="179">
        <f t="shared" si="59"/>
        <v>0</v>
      </c>
      <c r="S60" s="179">
        <v>0</v>
      </c>
      <c r="T60" s="179">
        <f t="shared" si="59"/>
        <v>0</v>
      </c>
      <c r="U60" s="179">
        <v>0</v>
      </c>
      <c r="V60" s="179">
        <f t="shared" si="59"/>
        <v>0</v>
      </c>
      <c r="W60" s="179">
        <v>0</v>
      </c>
      <c r="X60" s="179">
        <f t="shared" si="60"/>
        <v>0</v>
      </c>
      <c r="Y60" s="179">
        <v>0</v>
      </c>
      <c r="Z60" s="179">
        <f t="shared" si="61"/>
        <v>0</v>
      </c>
      <c r="AA60" s="179">
        <v>0</v>
      </c>
      <c r="AB60" s="179">
        <f t="shared" si="61"/>
        <v>0</v>
      </c>
      <c r="AC60" s="179">
        <v>0</v>
      </c>
      <c r="AD60" s="179">
        <f t="shared" si="61"/>
        <v>0</v>
      </c>
      <c r="AE60" s="179">
        <v>0</v>
      </c>
      <c r="AF60" s="179">
        <f t="shared" si="62"/>
        <v>0</v>
      </c>
      <c r="AG60" s="179">
        <v>0</v>
      </c>
      <c r="AH60" s="179">
        <f t="shared" si="63"/>
        <v>0</v>
      </c>
      <c r="AI60" s="179">
        <v>0</v>
      </c>
      <c r="AJ60" s="179">
        <f t="shared" si="64"/>
        <v>0</v>
      </c>
      <c r="AK60" s="179">
        <v>0</v>
      </c>
      <c r="AL60" s="179">
        <f t="shared" si="65"/>
        <v>0</v>
      </c>
      <c r="AM60" s="179">
        <v>0</v>
      </c>
      <c r="AN60" s="179">
        <f t="shared" si="66"/>
        <v>0</v>
      </c>
      <c r="AO60" s="179"/>
      <c r="AP60" s="179"/>
      <c r="AQ60" s="171">
        <f t="shared" si="20"/>
        <v>1</v>
      </c>
      <c r="AR60" s="171">
        <f t="shared" si="20"/>
        <v>2000</v>
      </c>
    </row>
    <row r="61" spans="1:44" x14ac:dyDescent="0.3">
      <c r="A61" s="450" t="s">
        <v>507</v>
      </c>
      <c r="B61" s="451"/>
      <c r="C61" s="177">
        <v>400</v>
      </c>
      <c r="D61" s="178" t="s">
        <v>466</v>
      </c>
      <c r="E61" s="179">
        <v>1</v>
      </c>
      <c r="F61" s="179">
        <f t="shared" si="57"/>
        <v>400</v>
      </c>
      <c r="G61" s="179">
        <v>0</v>
      </c>
      <c r="H61" s="179">
        <f t="shared" si="58"/>
        <v>0</v>
      </c>
      <c r="I61" s="179">
        <v>0</v>
      </c>
      <c r="J61" s="179">
        <f t="shared" si="59"/>
        <v>0</v>
      </c>
      <c r="K61" s="179">
        <v>0</v>
      </c>
      <c r="L61" s="179">
        <f t="shared" si="59"/>
        <v>0</v>
      </c>
      <c r="M61" s="179">
        <v>0</v>
      </c>
      <c r="N61" s="179">
        <f t="shared" si="59"/>
        <v>0</v>
      </c>
      <c r="O61" s="179">
        <v>0</v>
      </c>
      <c r="P61" s="179">
        <f t="shared" si="59"/>
        <v>0</v>
      </c>
      <c r="Q61" s="179">
        <v>0</v>
      </c>
      <c r="R61" s="179">
        <f t="shared" si="59"/>
        <v>0</v>
      </c>
      <c r="S61" s="179">
        <v>0</v>
      </c>
      <c r="T61" s="179">
        <f t="shared" si="59"/>
        <v>0</v>
      </c>
      <c r="U61" s="179">
        <v>0</v>
      </c>
      <c r="V61" s="179">
        <f t="shared" si="59"/>
        <v>0</v>
      </c>
      <c r="W61" s="179">
        <v>0</v>
      </c>
      <c r="X61" s="179">
        <f t="shared" si="60"/>
        <v>0</v>
      </c>
      <c r="Y61" s="179">
        <v>0</v>
      </c>
      <c r="Z61" s="179">
        <f t="shared" si="61"/>
        <v>0</v>
      </c>
      <c r="AA61" s="179">
        <v>0</v>
      </c>
      <c r="AB61" s="179">
        <f t="shared" si="61"/>
        <v>0</v>
      </c>
      <c r="AC61" s="179">
        <v>0</v>
      </c>
      <c r="AD61" s="179">
        <f t="shared" si="61"/>
        <v>0</v>
      </c>
      <c r="AE61" s="179">
        <v>0</v>
      </c>
      <c r="AF61" s="179">
        <f t="shared" si="62"/>
        <v>0</v>
      </c>
      <c r="AG61" s="179">
        <v>0</v>
      </c>
      <c r="AH61" s="179">
        <f t="shared" si="63"/>
        <v>0</v>
      </c>
      <c r="AI61" s="179">
        <v>0</v>
      </c>
      <c r="AJ61" s="179">
        <f t="shared" si="64"/>
        <v>0</v>
      </c>
      <c r="AK61" s="179">
        <v>0</v>
      </c>
      <c r="AL61" s="179">
        <f t="shared" si="65"/>
        <v>0</v>
      </c>
      <c r="AM61" s="179">
        <v>0</v>
      </c>
      <c r="AN61" s="179">
        <f t="shared" si="66"/>
        <v>0</v>
      </c>
      <c r="AO61" s="179"/>
      <c r="AP61" s="179"/>
      <c r="AQ61" s="171">
        <f t="shared" si="20"/>
        <v>1</v>
      </c>
      <c r="AR61" s="171">
        <f t="shared" si="20"/>
        <v>400</v>
      </c>
    </row>
    <row r="62" spans="1:44" x14ac:dyDescent="0.3">
      <c r="A62" s="450" t="s">
        <v>508</v>
      </c>
      <c r="B62" s="451"/>
      <c r="C62" s="177">
        <v>200</v>
      </c>
      <c r="D62" s="178" t="s">
        <v>481</v>
      </c>
      <c r="E62" s="179">
        <v>0</v>
      </c>
      <c r="F62" s="179">
        <f t="shared" si="57"/>
        <v>0</v>
      </c>
      <c r="G62" s="179">
        <v>1</v>
      </c>
      <c r="H62" s="179">
        <f t="shared" si="58"/>
        <v>200</v>
      </c>
      <c r="I62" s="179">
        <v>1</v>
      </c>
      <c r="J62" s="179">
        <f t="shared" si="59"/>
        <v>200</v>
      </c>
      <c r="K62" s="179">
        <v>1</v>
      </c>
      <c r="L62" s="179">
        <f t="shared" si="59"/>
        <v>200</v>
      </c>
      <c r="M62" s="179">
        <v>1</v>
      </c>
      <c r="N62" s="179">
        <f t="shared" si="59"/>
        <v>200</v>
      </c>
      <c r="O62" s="179">
        <v>1</v>
      </c>
      <c r="P62" s="179">
        <f t="shared" si="59"/>
        <v>200</v>
      </c>
      <c r="Q62" s="179">
        <v>1</v>
      </c>
      <c r="R62" s="179">
        <f t="shared" si="59"/>
        <v>200</v>
      </c>
      <c r="S62" s="179">
        <v>1</v>
      </c>
      <c r="T62" s="179">
        <f t="shared" si="59"/>
        <v>200</v>
      </c>
      <c r="U62" s="179">
        <v>1</v>
      </c>
      <c r="V62" s="179">
        <f t="shared" si="59"/>
        <v>200</v>
      </c>
      <c r="W62" s="179">
        <v>1</v>
      </c>
      <c r="X62" s="179">
        <f t="shared" si="60"/>
        <v>200</v>
      </c>
      <c r="Y62" s="179">
        <v>1</v>
      </c>
      <c r="Z62" s="179">
        <f t="shared" si="61"/>
        <v>200</v>
      </c>
      <c r="AA62" s="179">
        <v>1</v>
      </c>
      <c r="AB62" s="179">
        <f t="shared" si="61"/>
        <v>200</v>
      </c>
      <c r="AC62" s="179">
        <v>1</v>
      </c>
      <c r="AD62" s="179">
        <f t="shared" si="61"/>
        <v>200</v>
      </c>
      <c r="AE62" s="179">
        <v>1</v>
      </c>
      <c r="AF62" s="179">
        <f t="shared" si="62"/>
        <v>200</v>
      </c>
      <c r="AG62" s="179">
        <v>1</v>
      </c>
      <c r="AH62" s="179">
        <f t="shared" si="63"/>
        <v>200</v>
      </c>
      <c r="AI62" s="179">
        <v>1</v>
      </c>
      <c r="AJ62" s="179">
        <f t="shared" si="64"/>
        <v>200</v>
      </c>
      <c r="AK62" s="179">
        <v>1</v>
      </c>
      <c r="AL62" s="179">
        <f t="shared" si="65"/>
        <v>200</v>
      </c>
      <c r="AM62" s="179">
        <v>1</v>
      </c>
      <c r="AN62" s="179">
        <f t="shared" si="66"/>
        <v>200</v>
      </c>
      <c r="AO62" s="179"/>
      <c r="AP62" s="179"/>
      <c r="AQ62" s="171">
        <f t="shared" si="20"/>
        <v>17</v>
      </c>
      <c r="AR62" s="171">
        <f t="shared" si="20"/>
        <v>3400</v>
      </c>
    </row>
    <row r="63" spans="1:44" x14ac:dyDescent="0.3">
      <c r="A63" s="450" t="s">
        <v>509</v>
      </c>
      <c r="B63" s="451"/>
      <c r="C63" s="177">
        <v>200</v>
      </c>
      <c r="D63" s="178" t="s">
        <v>466</v>
      </c>
      <c r="E63" s="179">
        <v>1</v>
      </c>
      <c r="F63" s="179">
        <f t="shared" si="57"/>
        <v>200</v>
      </c>
      <c r="G63" s="179">
        <v>0</v>
      </c>
      <c r="H63" s="179">
        <f t="shared" si="58"/>
        <v>0</v>
      </c>
      <c r="I63" s="179">
        <v>0</v>
      </c>
      <c r="J63" s="179">
        <f t="shared" si="59"/>
        <v>0</v>
      </c>
      <c r="K63" s="179">
        <v>0</v>
      </c>
      <c r="L63" s="179">
        <f t="shared" si="59"/>
        <v>0</v>
      </c>
      <c r="M63" s="179">
        <v>0</v>
      </c>
      <c r="N63" s="179">
        <f t="shared" si="59"/>
        <v>0</v>
      </c>
      <c r="O63" s="179">
        <v>0</v>
      </c>
      <c r="P63" s="179">
        <f t="shared" si="59"/>
        <v>0</v>
      </c>
      <c r="Q63" s="179">
        <v>0</v>
      </c>
      <c r="R63" s="179">
        <f t="shared" si="59"/>
        <v>0</v>
      </c>
      <c r="S63" s="179">
        <v>0</v>
      </c>
      <c r="T63" s="179">
        <f t="shared" si="59"/>
        <v>0</v>
      </c>
      <c r="U63" s="179">
        <v>0</v>
      </c>
      <c r="V63" s="179">
        <f t="shared" si="59"/>
        <v>0</v>
      </c>
      <c r="W63" s="179">
        <v>0</v>
      </c>
      <c r="X63" s="179">
        <f t="shared" si="60"/>
        <v>0</v>
      </c>
      <c r="Y63" s="179">
        <v>0</v>
      </c>
      <c r="Z63" s="179">
        <f t="shared" si="61"/>
        <v>0</v>
      </c>
      <c r="AA63" s="179">
        <v>0</v>
      </c>
      <c r="AB63" s="179">
        <f t="shared" si="61"/>
        <v>0</v>
      </c>
      <c r="AC63" s="179">
        <v>0</v>
      </c>
      <c r="AD63" s="179">
        <f t="shared" si="61"/>
        <v>0</v>
      </c>
      <c r="AE63" s="179">
        <v>0</v>
      </c>
      <c r="AF63" s="179">
        <f t="shared" si="62"/>
        <v>0</v>
      </c>
      <c r="AG63" s="179">
        <v>0</v>
      </c>
      <c r="AH63" s="179">
        <f t="shared" si="63"/>
        <v>0</v>
      </c>
      <c r="AI63" s="179">
        <v>0</v>
      </c>
      <c r="AJ63" s="179">
        <f t="shared" si="64"/>
        <v>0</v>
      </c>
      <c r="AK63" s="179">
        <v>0</v>
      </c>
      <c r="AL63" s="179">
        <f t="shared" si="65"/>
        <v>0</v>
      </c>
      <c r="AM63" s="179">
        <v>0</v>
      </c>
      <c r="AN63" s="179">
        <f t="shared" si="66"/>
        <v>0</v>
      </c>
      <c r="AO63" s="179"/>
      <c r="AP63" s="179"/>
      <c r="AQ63" s="171">
        <f t="shared" si="20"/>
        <v>1</v>
      </c>
      <c r="AR63" s="171">
        <f t="shared" si="20"/>
        <v>200</v>
      </c>
    </row>
    <row r="64" spans="1:44" x14ac:dyDescent="0.3">
      <c r="A64" s="450" t="s">
        <v>510</v>
      </c>
      <c r="B64" s="451"/>
      <c r="C64" s="177">
        <v>3500</v>
      </c>
      <c r="D64" s="178" t="s">
        <v>466</v>
      </c>
      <c r="E64" s="179">
        <v>1</v>
      </c>
      <c r="F64" s="179">
        <f t="shared" si="57"/>
        <v>3500</v>
      </c>
      <c r="G64" s="179">
        <v>0</v>
      </c>
      <c r="H64" s="179">
        <f t="shared" si="58"/>
        <v>0</v>
      </c>
      <c r="I64" s="179">
        <v>0</v>
      </c>
      <c r="J64" s="179">
        <f t="shared" ref="J64:J123" si="82">+I64*$C64</f>
        <v>0</v>
      </c>
      <c r="K64" s="179">
        <v>0</v>
      </c>
      <c r="L64" s="179">
        <f t="shared" ref="L64:L123" si="83">+K64*$C64</f>
        <v>0</v>
      </c>
      <c r="M64" s="179">
        <v>0</v>
      </c>
      <c r="N64" s="179">
        <f t="shared" ref="N64:N123" si="84">+M64*$C64</f>
        <v>0</v>
      </c>
      <c r="O64" s="179">
        <v>0</v>
      </c>
      <c r="P64" s="179">
        <f t="shared" ref="P64:P123" si="85">+O64*$C64</f>
        <v>0</v>
      </c>
      <c r="Q64" s="179">
        <v>0</v>
      </c>
      <c r="R64" s="179">
        <f t="shared" ref="R64:R123" si="86">+Q64*$C64</f>
        <v>0</v>
      </c>
      <c r="S64" s="179">
        <v>0</v>
      </c>
      <c r="T64" s="179">
        <f t="shared" ref="T64:T123" si="87">+S64*$C64</f>
        <v>0</v>
      </c>
      <c r="U64" s="179">
        <v>0</v>
      </c>
      <c r="V64" s="179">
        <f t="shared" ref="V64:AB96" si="88">+U64*$C64</f>
        <v>0</v>
      </c>
      <c r="W64" s="179">
        <v>0</v>
      </c>
      <c r="X64" s="179">
        <f t="shared" si="60"/>
        <v>0</v>
      </c>
      <c r="Y64" s="179">
        <v>0</v>
      </c>
      <c r="Z64" s="179">
        <f t="shared" si="61"/>
        <v>0</v>
      </c>
      <c r="AA64" s="179">
        <v>0</v>
      </c>
      <c r="AB64" s="179">
        <f t="shared" si="61"/>
        <v>0</v>
      </c>
      <c r="AC64" s="179">
        <v>0</v>
      </c>
      <c r="AD64" s="179">
        <f t="shared" si="61"/>
        <v>0</v>
      </c>
      <c r="AE64" s="179">
        <v>0</v>
      </c>
      <c r="AF64" s="179">
        <f t="shared" si="62"/>
        <v>0</v>
      </c>
      <c r="AG64" s="179">
        <v>0</v>
      </c>
      <c r="AH64" s="179">
        <f t="shared" si="63"/>
        <v>0</v>
      </c>
      <c r="AI64" s="179">
        <v>0</v>
      </c>
      <c r="AJ64" s="179">
        <f t="shared" si="64"/>
        <v>0</v>
      </c>
      <c r="AK64" s="179">
        <v>0</v>
      </c>
      <c r="AL64" s="179">
        <f t="shared" si="65"/>
        <v>0</v>
      </c>
      <c r="AM64" s="179">
        <v>0</v>
      </c>
      <c r="AN64" s="179">
        <f t="shared" si="66"/>
        <v>0</v>
      </c>
      <c r="AO64" s="179"/>
      <c r="AP64" s="179"/>
      <c r="AQ64" s="171">
        <f t="shared" si="20"/>
        <v>1</v>
      </c>
      <c r="AR64" s="171">
        <f t="shared" si="20"/>
        <v>3500</v>
      </c>
    </row>
    <row r="65" spans="1:44" x14ac:dyDescent="0.3">
      <c r="A65" s="450" t="s">
        <v>511</v>
      </c>
      <c r="B65" s="451"/>
      <c r="C65" s="177">
        <v>800</v>
      </c>
      <c r="D65" s="178" t="s">
        <v>512</v>
      </c>
      <c r="E65" s="179">
        <v>0</v>
      </c>
      <c r="F65" s="179">
        <f t="shared" si="57"/>
        <v>0</v>
      </c>
      <c r="G65" s="179">
        <v>1</v>
      </c>
      <c r="H65" s="179">
        <f t="shared" si="58"/>
        <v>800</v>
      </c>
      <c r="I65" s="179">
        <v>0</v>
      </c>
      <c r="J65" s="179">
        <f t="shared" si="82"/>
        <v>0</v>
      </c>
      <c r="K65" s="179">
        <v>0</v>
      </c>
      <c r="L65" s="179">
        <f t="shared" si="83"/>
        <v>0</v>
      </c>
      <c r="M65" s="179">
        <v>0</v>
      </c>
      <c r="N65" s="179">
        <f t="shared" si="84"/>
        <v>0</v>
      </c>
      <c r="O65" s="179">
        <v>0</v>
      </c>
      <c r="P65" s="179">
        <f t="shared" si="85"/>
        <v>0</v>
      </c>
      <c r="Q65" s="179">
        <v>1</v>
      </c>
      <c r="R65" s="179">
        <f t="shared" si="86"/>
        <v>800</v>
      </c>
      <c r="S65" s="179">
        <v>0</v>
      </c>
      <c r="T65" s="179">
        <f t="shared" si="87"/>
        <v>0</v>
      </c>
      <c r="U65" s="179">
        <v>0</v>
      </c>
      <c r="V65" s="179">
        <f t="shared" si="88"/>
        <v>0</v>
      </c>
      <c r="W65" s="179">
        <v>0</v>
      </c>
      <c r="X65" s="179">
        <f t="shared" si="60"/>
        <v>0</v>
      </c>
      <c r="Y65" s="179">
        <v>0</v>
      </c>
      <c r="Z65" s="179">
        <f t="shared" si="61"/>
        <v>0</v>
      </c>
      <c r="AA65" s="179">
        <v>0</v>
      </c>
      <c r="AB65" s="179">
        <f t="shared" si="61"/>
        <v>0</v>
      </c>
      <c r="AC65" s="179">
        <v>1</v>
      </c>
      <c r="AD65" s="179">
        <f t="shared" si="61"/>
        <v>800</v>
      </c>
      <c r="AE65" s="179">
        <v>0</v>
      </c>
      <c r="AF65" s="179">
        <f t="shared" si="62"/>
        <v>0</v>
      </c>
      <c r="AG65" s="179">
        <v>0</v>
      </c>
      <c r="AH65" s="179">
        <f t="shared" si="63"/>
        <v>0</v>
      </c>
      <c r="AI65" s="179">
        <v>0</v>
      </c>
      <c r="AJ65" s="179">
        <f t="shared" si="64"/>
        <v>0</v>
      </c>
      <c r="AK65" s="179">
        <v>0</v>
      </c>
      <c r="AL65" s="179">
        <f t="shared" si="65"/>
        <v>0</v>
      </c>
      <c r="AM65" s="179">
        <v>0</v>
      </c>
      <c r="AN65" s="179">
        <f t="shared" si="66"/>
        <v>0</v>
      </c>
      <c r="AO65" s="179"/>
      <c r="AP65" s="179"/>
      <c r="AQ65" s="171">
        <f t="shared" si="20"/>
        <v>3</v>
      </c>
      <c r="AR65" s="171">
        <f t="shared" si="20"/>
        <v>2400</v>
      </c>
    </row>
    <row r="66" spans="1:44" x14ac:dyDescent="0.3">
      <c r="A66" s="450" t="s">
        <v>513</v>
      </c>
      <c r="B66" s="451"/>
      <c r="C66" s="177">
        <v>140</v>
      </c>
      <c r="D66" s="178" t="s">
        <v>466</v>
      </c>
      <c r="E66" s="179">
        <v>2</v>
      </c>
      <c r="F66" s="179">
        <f t="shared" si="57"/>
        <v>280</v>
      </c>
      <c r="G66" s="179">
        <v>0</v>
      </c>
      <c r="H66" s="179">
        <f t="shared" si="58"/>
        <v>0</v>
      </c>
      <c r="I66" s="179">
        <v>0</v>
      </c>
      <c r="J66" s="179">
        <f t="shared" si="82"/>
        <v>0</v>
      </c>
      <c r="K66" s="179">
        <v>0</v>
      </c>
      <c r="L66" s="179">
        <f t="shared" si="83"/>
        <v>0</v>
      </c>
      <c r="M66" s="179">
        <v>0</v>
      </c>
      <c r="N66" s="179">
        <f t="shared" si="84"/>
        <v>0</v>
      </c>
      <c r="O66" s="179">
        <v>0</v>
      </c>
      <c r="P66" s="179">
        <f t="shared" si="85"/>
        <v>0</v>
      </c>
      <c r="Q66" s="179">
        <v>0</v>
      </c>
      <c r="R66" s="179">
        <f t="shared" si="86"/>
        <v>0</v>
      </c>
      <c r="S66" s="179">
        <v>0</v>
      </c>
      <c r="T66" s="179">
        <f t="shared" si="87"/>
        <v>0</v>
      </c>
      <c r="U66" s="179">
        <v>0</v>
      </c>
      <c r="V66" s="179">
        <f t="shared" si="88"/>
        <v>0</v>
      </c>
      <c r="W66" s="179">
        <v>0</v>
      </c>
      <c r="X66" s="179">
        <f t="shared" si="60"/>
        <v>0</v>
      </c>
      <c r="Y66" s="179">
        <v>0</v>
      </c>
      <c r="Z66" s="179">
        <f t="shared" si="61"/>
        <v>0</v>
      </c>
      <c r="AA66" s="179">
        <v>0</v>
      </c>
      <c r="AB66" s="179">
        <f t="shared" si="61"/>
        <v>0</v>
      </c>
      <c r="AC66" s="179">
        <v>0</v>
      </c>
      <c r="AD66" s="179">
        <f t="shared" si="61"/>
        <v>0</v>
      </c>
      <c r="AE66" s="179">
        <v>0</v>
      </c>
      <c r="AF66" s="179">
        <f t="shared" si="62"/>
        <v>0</v>
      </c>
      <c r="AG66" s="179">
        <v>0</v>
      </c>
      <c r="AH66" s="179">
        <f t="shared" si="63"/>
        <v>0</v>
      </c>
      <c r="AI66" s="179">
        <v>0</v>
      </c>
      <c r="AJ66" s="179">
        <f t="shared" si="64"/>
        <v>0</v>
      </c>
      <c r="AK66" s="179">
        <v>0</v>
      </c>
      <c r="AL66" s="179">
        <f t="shared" si="65"/>
        <v>0</v>
      </c>
      <c r="AM66" s="179">
        <v>0</v>
      </c>
      <c r="AN66" s="179">
        <f t="shared" si="66"/>
        <v>0</v>
      </c>
      <c r="AO66" s="179"/>
      <c r="AP66" s="179"/>
      <c r="AQ66" s="171">
        <f t="shared" si="20"/>
        <v>2</v>
      </c>
      <c r="AR66" s="171">
        <f t="shared" si="20"/>
        <v>280</v>
      </c>
    </row>
    <row r="67" spans="1:44" x14ac:dyDescent="0.3">
      <c r="A67" s="450" t="s">
        <v>514</v>
      </c>
      <c r="B67" s="451"/>
      <c r="C67" s="177">
        <v>60</v>
      </c>
      <c r="D67" s="178" t="s">
        <v>466</v>
      </c>
      <c r="E67" s="179">
        <v>2</v>
      </c>
      <c r="F67" s="179">
        <f t="shared" si="57"/>
        <v>120</v>
      </c>
      <c r="G67" s="179">
        <v>0</v>
      </c>
      <c r="H67" s="179">
        <f t="shared" si="58"/>
        <v>0</v>
      </c>
      <c r="I67" s="179">
        <v>0</v>
      </c>
      <c r="J67" s="179">
        <f t="shared" si="82"/>
        <v>0</v>
      </c>
      <c r="K67" s="179">
        <v>0</v>
      </c>
      <c r="L67" s="179">
        <f t="shared" si="83"/>
        <v>0</v>
      </c>
      <c r="M67" s="179">
        <v>0</v>
      </c>
      <c r="N67" s="179">
        <f t="shared" si="84"/>
        <v>0</v>
      </c>
      <c r="O67" s="179">
        <v>0</v>
      </c>
      <c r="P67" s="179">
        <f t="shared" si="85"/>
        <v>0</v>
      </c>
      <c r="Q67" s="179">
        <v>0</v>
      </c>
      <c r="R67" s="179">
        <f t="shared" si="86"/>
        <v>0</v>
      </c>
      <c r="S67" s="179">
        <v>0</v>
      </c>
      <c r="T67" s="179">
        <f t="shared" si="87"/>
        <v>0</v>
      </c>
      <c r="U67" s="179">
        <v>0</v>
      </c>
      <c r="V67" s="179">
        <f t="shared" si="88"/>
        <v>0</v>
      </c>
      <c r="W67" s="179">
        <v>0</v>
      </c>
      <c r="X67" s="179">
        <f t="shared" si="60"/>
        <v>0</v>
      </c>
      <c r="Y67" s="179">
        <v>0</v>
      </c>
      <c r="Z67" s="179">
        <f t="shared" si="61"/>
        <v>0</v>
      </c>
      <c r="AA67" s="179">
        <v>0</v>
      </c>
      <c r="AB67" s="179">
        <f t="shared" si="61"/>
        <v>0</v>
      </c>
      <c r="AC67" s="179">
        <v>0</v>
      </c>
      <c r="AD67" s="179">
        <f t="shared" si="61"/>
        <v>0</v>
      </c>
      <c r="AE67" s="179">
        <v>0</v>
      </c>
      <c r="AF67" s="179">
        <f t="shared" si="62"/>
        <v>0</v>
      </c>
      <c r="AG67" s="179">
        <v>0</v>
      </c>
      <c r="AH67" s="179">
        <f t="shared" si="63"/>
        <v>0</v>
      </c>
      <c r="AI67" s="179">
        <v>0</v>
      </c>
      <c r="AJ67" s="179">
        <f t="shared" si="64"/>
        <v>0</v>
      </c>
      <c r="AK67" s="179">
        <v>0</v>
      </c>
      <c r="AL67" s="179">
        <f t="shared" si="65"/>
        <v>0</v>
      </c>
      <c r="AM67" s="179">
        <v>0</v>
      </c>
      <c r="AN67" s="179">
        <f t="shared" si="66"/>
        <v>0</v>
      </c>
      <c r="AO67" s="179"/>
      <c r="AP67" s="179"/>
      <c r="AQ67" s="171">
        <f t="shared" si="20"/>
        <v>2</v>
      </c>
      <c r="AR67" s="171">
        <f t="shared" si="20"/>
        <v>120</v>
      </c>
    </row>
    <row r="68" spans="1:44" x14ac:dyDescent="0.3">
      <c r="A68" s="182" t="s">
        <v>515</v>
      </c>
      <c r="B68" s="183"/>
      <c r="C68" s="184"/>
      <c r="D68" s="185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71">
        <f t="shared" si="20"/>
        <v>0</v>
      </c>
      <c r="AR68" s="171">
        <f t="shared" si="20"/>
        <v>0</v>
      </c>
    </row>
    <row r="69" spans="1:44" x14ac:dyDescent="0.3">
      <c r="A69" s="450" t="s">
        <v>516</v>
      </c>
      <c r="B69" s="451"/>
      <c r="C69" s="177">
        <v>175</v>
      </c>
      <c r="D69" s="178" t="s">
        <v>466</v>
      </c>
      <c r="E69" s="179">
        <v>1</v>
      </c>
      <c r="F69" s="179">
        <f t="shared" si="57"/>
        <v>175</v>
      </c>
      <c r="G69" s="179">
        <v>0</v>
      </c>
      <c r="H69" s="179">
        <f t="shared" si="58"/>
        <v>0</v>
      </c>
      <c r="I69" s="179">
        <v>0</v>
      </c>
      <c r="J69" s="179">
        <f t="shared" si="82"/>
        <v>0</v>
      </c>
      <c r="K69" s="179">
        <v>0</v>
      </c>
      <c r="L69" s="179">
        <f t="shared" si="83"/>
        <v>0</v>
      </c>
      <c r="M69" s="179">
        <v>0</v>
      </c>
      <c r="N69" s="179">
        <f t="shared" si="84"/>
        <v>0</v>
      </c>
      <c r="O69" s="179">
        <v>0</v>
      </c>
      <c r="P69" s="179">
        <f t="shared" si="85"/>
        <v>0</v>
      </c>
      <c r="Q69" s="179">
        <v>0</v>
      </c>
      <c r="R69" s="179">
        <f t="shared" si="86"/>
        <v>0</v>
      </c>
      <c r="S69" s="179">
        <v>0</v>
      </c>
      <c r="T69" s="179">
        <f t="shared" si="87"/>
        <v>0</v>
      </c>
      <c r="U69" s="179">
        <v>0</v>
      </c>
      <c r="V69" s="179">
        <f t="shared" si="88"/>
        <v>0</v>
      </c>
      <c r="W69" s="179">
        <v>0</v>
      </c>
      <c r="X69" s="179">
        <f t="shared" si="60"/>
        <v>0</v>
      </c>
      <c r="Y69" s="179">
        <v>0</v>
      </c>
      <c r="Z69" s="179">
        <f t="shared" si="61"/>
        <v>0</v>
      </c>
      <c r="AA69" s="179">
        <v>0</v>
      </c>
      <c r="AB69" s="179">
        <f t="shared" si="61"/>
        <v>0</v>
      </c>
      <c r="AC69" s="179">
        <v>0</v>
      </c>
      <c r="AD69" s="179">
        <f t="shared" si="61"/>
        <v>0</v>
      </c>
      <c r="AE69" s="179">
        <v>0</v>
      </c>
      <c r="AF69" s="179">
        <f t="shared" ref="AF69:AF90" si="89">+AE69*$C69</f>
        <v>0</v>
      </c>
      <c r="AG69" s="179">
        <v>0</v>
      </c>
      <c r="AH69" s="179">
        <f t="shared" ref="AH69:AH90" si="90">+AG69*$C69</f>
        <v>0</v>
      </c>
      <c r="AI69" s="179">
        <v>0</v>
      </c>
      <c r="AJ69" s="179">
        <f t="shared" ref="AJ69:AJ90" si="91">+AI69*$C69</f>
        <v>0</v>
      </c>
      <c r="AK69" s="179">
        <v>0</v>
      </c>
      <c r="AL69" s="179">
        <f t="shared" ref="AL69:AL90" si="92">+AK69*$C69</f>
        <v>0</v>
      </c>
      <c r="AM69" s="179">
        <v>0</v>
      </c>
      <c r="AN69" s="179">
        <f t="shared" ref="AN69:AN90" si="93">+AM69*$C69</f>
        <v>0</v>
      </c>
      <c r="AO69" s="179"/>
      <c r="AP69" s="179"/>
      <c r="AQ69" s="171">
        <f t="shared" si="20"/>
        <v>1</v>
      </c>
      <c r="AR69" s="171">
        <f t="shared" si="20"/>
        <v>175</v>
      </c>
    </row>
    <row r="70" spans="1:44" x14ac:dyDescent="0.3">
      <c r="A70" s="450" t="s">
        <v>517</v>
      </c>
      <c r="B70" s="451"/>
      <c r="C70" s="177">
        <v>100</v>
      </c>
      <c r="D70" s="178" t="s">
        <v>481</v>
      </c>
      <c r="E70" s="179">
        <v>0</v>
      </c>
      <c r="F70" s="179">
        <f t="shared" si="57"/>
        <v>0</v>
      </c>
      <c r="G70" s="179">
        <v>1</v>
      </c>
      <c r="H70" s="179">
        <f t="shared" si="58"/>
        <v>100</v>
      </c>
      <c r="I70" s="179">
        <v>1</v>
      </c>
      <c r="J70" s="179">
        <f t="shared" si="82"/>
        <v>100</v>
      </c>
      <c r="K70" s="179">
        <v>1</v>
      </c>
      <c r="L70" s="179">
        <f t="shared" si="83"/>
        <v>100</v>
      </c>
      <c r="M70" s="179">
        <v>1</v>
      </c>
      <c r="N70" s="179">
        <f t="shared" si="84"/>
        <v>100</v>
      </c>
      <c r="O70" s="179">
        <v>1</v>
      </c>
      <c r="P70" s="179">
        <f t="shared" si="85"/>
        <v>100</v>
      </c>
      <c r="Q70" s="179">
        <v>1</v>
      </c>
      <c r="R70" s="179">
        <f t="shared" si="86"/>
        <v>100</v>
      </c>
      <c r="S70" s="179">
        <v>1</v>
      </c>
      <c r="T70" s="179">
        <f t="shared" si="87"/>
        <v>100</v>
      </c>
      <c r="U70" s="179">
        <v>1</v>
      </c>
      <c r="V70" s="179">
        <f t="shared" si="88"/>
        <v>100</v>
      </c>
      <c r="W70" s="179">
        <v>1</v>
      </c>
      <c r="X70" s="179">
        <f t="shared" si="60"/>
        <v>100</v>
      </c>
      <c r="Y70" s="179">
        <v>1</v>
      </c>
      <c r="Z70" s="179">
        <f t="shared" ref="Z70:Z94" si="94">+Y70*$C70</f>
        <v>100</v>
      </c>
      <c r="AA70" s="179">
        <v>1</v>
      </c>
      <c r="AB70" s="179">
        <f t="shared" ref="AB70:AB94" si="95">+AA70*$C70</f>
        <v>100</v>
      </c>
      <c r="AC70" s="179">
        <v>1</v>
      </c>
      <c r="AD70" s="179">
        <f t="shared" ref="AD70:AD94" si="96">+AC70*$C70</f>
        <v>100</v>
      </c>
      <c r="AE70" s="179">
        <v>1</v>
      </c>
      <c r="AF70" s="179">
        <f t="shared" si="89"/>
        <v>100</v>
      </c>
      <c r="AG70" s="179">
        <v>1</v>
      </c>
      <c r="AH70" s="179">
        <f t="shared" si="90"/>
        <v>100</v>
      </c>
      <c r="AI70" s="179">
        <v>1</v>
      </c>
      <c r="AJ70" s="179">
        <f t="shared" si="91"/>
        <v>100</v>
      </c>
      <c r="AK70" s="179">
        <v>1</v>
      </c>
      <c r="AL70" s="179">
        <f t="shared" si="92"/>
        <v>100</v>
      </c>
      <c r="AM70" s="179">
        <v>1</v>
      </c>
      <c r="AN70" s="179">
        <f t="shared" si="93"/>
        <v>100</v>
      </c>
      <c r="AO70" s="179"/>
      <c r="AP70" s="179"/>
      <c r="AQ70" s="171">
        <f t="shared" si="20"/>
        <v>17</v>
      </c>
      <c r="AR70" s="171">
        <f t="shared" si="20"/>
        <v>1700</v>
      </c>
    </row>
    <row r="71" spans="1:44" x14ac:dyDescent="0.3">
      <c r="A71" s="450" t="s">
        <v>518</v>
      </c>
      <c r="B71" s="451"/>
      <c r="C71" s="177">
        <v>100</v>
      </c>
      <c r="D71" s="178" t="s">
        <v>466</v>
      </c>
      <c r="E71" s="179">
        <v>1</v>
      </c>
      <c r="F71" s="179">
        <f t="shared" si="57"/>
        <v>100</v>
      </c>
      <c r="G71" s="179">
        <v>0</v>
      </c>
      <c r="H71" s="179">
        <f t="shared" si="58"/>
        <v>0</v>
      </c>
      <c r="I71" s="179">
        <v>0</v>
      </c>
      <c r="J71" s="179">
        <f t="shared" si="82"/>
        <v>0</v>
      </c>
      <c r="K71" s="179">
        <v>0</v>
      </c>
      <c r="L71" s="179">
        <f t="shared" si="83"/>
        <v>0</v>
      </c>
      <c r="M71" s="179">
        <v>0</v>
      </c>
      <c r="N71" s="179">
        <f t="shared" si="84"/>
        <v>0</v>
      </c>
      <c r="O71" s="179">
        <v>0</v>
      </c>
      <c r="P71" s="179">
        <f t="shared" si="85"/>
        <v>0</v>
      </c>
      <c r="Q71" s="179">
        <v>0</v>
      </c>
      <c r="R71" s="179">
        <f t="shared" si="86"/>
        <v>0</v>
      </c>
      <c r="S71" s="179">
        <v>0</v>
      </c>
      <c r="T71" s="179">
        <f t="shared" si="87"/>
        <v>0</v>
      </c>
      <c r="U71" s="179">
        <v>0</v>
      </c>
      <c r="V71" s="179">
        <f t="shared" si="88"/>
        <v>0</v>
      </c>
      <c r="W71" s="179">
        <v>0</v>
      </c>
      <c r="X71" s="179">
        <f t="shared" si="60"/>
        <v>0</v>
      </c>
      <c r="Y71" s="179">
        <v>0</v>
      </c>
      <c r="Z71" s="179">
        <f t="shared" si="94"/>
        <v>0</v>
      </c>
      <c r="AA71" s="179">
        <v>0</v>
      </c>
      <c r="AB71" s="179">
        <f t="shared" si="95"/>
        <v>0</v>
      </c>
      <c r="AC71" s="179">
        <v>0</v>
      </c>
      <c r="AD71" s="179">
        <f t="shared" si="96"/>
        <v>0</v>
      </c>
      <c r="AE71" s="179">
        <v>0</v>
      </c>
      <c r="AF71" s="179">
        <f t="shared" si="89"/>
        <v>0</v>
      </c>
      <c r="AG71" s="179">
        <v>0</v>
      </c>
      <c r="AH71" s="179">
        <f t="shared" si="90"/>
        <v>0</v>
      </c>
      <c r="AI71" s="179">
        <v>0</v>
      </c>
      <c r="AJ71" s="179">
        <f t="shared" si="91"/>
        <v>0</v>
      </c>
      <c r="AK71" s="179">
        <v>0</v>
      </c>
      <c r="AL71" s="179">
        <f t="shared" si="92"/>
        <v>0</v>
      </c>
      <c r="AM71" s="179">
        <v>0</v>
      </c>
      <c r="AN71" s="179">
        <f t="shared" si="93"/>
        <v>0</v>
      </c>
      <c r="AO71" s="179"/>
      <c r="AP71" s="179"/>
      <c r="AQ71" s="171">
        <f t="shared" si="20"/>
        <v>1</v>
      </c>
      <c r="AR71" s="171">
        <f t="shared" si="20"/>
        <v>100</v>
      </c>
    </row>
    <row r="72" spans="1:44" x14ac:dyDescent="0.3">
      <c r="A72" s="450" t="s">
        <v>519</v>
      </c>
      <c r="B72" s="451"/>
      <c r="C72" s="177">
        <v>320</v>
      </c>
      <c r="D72" s="178" t="s">
        <v>466</v>
      </c>
      <c r="E72" s="179">
        <v>1</v>
      </c>
      <c r="F72" s="179">
        <f t="shared" si="57"/>
        <v>320</v>
      </c>
      <c r="G72" s="179">
        <v>0</v>
      </c>
      <c r="H72" s="179">
        <f t="shared" si="58"/>
        <v>0</v>
      </c>
      <c r="I72" s="179">
        <v>0</v>
      </c>
      <c r="J72" s="179">
        <f t="shared" si="82"/>
        <v>0</v>
      </c>
      <c r="K72" s="179">
        <v>0</v>
      </c>
      <c r="L72" s="179">
        <f t="shared" si="83"/>
        <v>0</v>
      </c>
      <c r="M72" s="179">
        <v>0</v>
      </c>
      <c r="N72" s="179">
        <f t="shared" si="84"/>
        <v>0</v>
      </c>
      <c r="O72" s="179">
        <v>0</v>
      </c>
      <c r="P72" s="179">
        <f t="shared" si="85"/>
        <v>0</v>
      </c>
      <c r="Q72" s="179">
        <v>0</v>
      </c>
      <c r="R72" s="179">
        <f t="shared" si="86"/>
        <v>0</v>
      </c>
      <c r="S72" s="179">
        <v>0</v>
      </c>
      <c r="T72" s="179">
        <f t="shared" si="87"/>
        <v>0</v>
      </c>
      <c r="U72" s="179">
        <v>0</v>
      </c>
      <c r="V72" s="179">
        <f t="shared" si="88"/>
        <v>0</v>
      </c>
      <c r="W72" s="179">
        <v>0</v>
      </c>
      <c r="X72" s="179">
        <f t="shared" si="60"/>
        <v>0</v>
      </c>
      <c r="Y72" s="179">
        <v>0</v>
      </c>
      <c r="Z72" s="179">
        <f t="shared" si="94"/>
        <v>0</v>
      </c>
      <c r="AA72" s="179">
        <v>0</v>
      </c>
      <c r="AB72" s="179">
        <f t="shared" si="95"/>
        <v>0</v>
      </c>
      <c r="AC72" s="179">
        <v>0</v>
      </c>
      <c r="AD72" s="179">
        <f t="shared" si="96"/>
        <v>0</v>
      </c>
      <c r="AE72" s="179">
        <v>0</v>
      </c>
      <c r="AF72" s="179">
        <f t="shared" si="89"/>
        <v>0</v>
      </c>
      <c r="AG72" s="179">
        <v>0</v>
      </c>
      <c r="AH72" s="179">
        <f t="shared" si="90"/>
        <v>0</v>
      </c>
      <c r="AI72" s="179">
        <v>0</v>
      </c>
      <c r="AJ72" s="179">
        <f t="shared" si="91"/>
        <v>0</v>
      </c>
      <c r="AK72" s="179">
        <v>0</v>
      </c>
      <c r="AL72" s="179">
        <f t="shared" si="92"/>
        <v>0</v>
      </c>
      <c r="AM72" s="179">
        <v>0</v>
      </c>
      <c r="AN72" s="179">
        <f t="shared" si="93"/>
        <v>0</v>
      </c>
      <c r="AO72" s="179"/>
      <c r="AP72" s="179"/>
      <c r="AQ72" s="171">
        <f t="shared" si="20"/>
        <v>1</v>
      </c>
      <c r="AR72" s="171">
        <f t="shared" si="20"/>
        <v>320</v>
      </c>
    </row>
    <row r="73" spans="1:44" x14ac:dyDescent="0.3">
      <c r="A73" s="450" t="s">
        <v>520</v>
      </c>
      <c r="B73" s="451"/>
      <c r="C73" s="177">
        <v>20</v>
      </c>
      <c r="D73" s="178" t="s">
        <v>466</v>
      </c>
      <c r="E73" s="179">
        <v>1</v>
      </c>
      <c r="F73" s="179">
        <f t="shared" si="57"/>
        <v>20</v>
      </c>
      <c r="G73" s="179">
        <v>0</v>
      </c>
      <c r="H73" s="179">
        <f t="shared" si="58"/>
        <v>0</v>
      </c>
      <c r="I73" s="179">
        <v>0</v>
      </c>
      <c r="J73" s="179">
        <f t="shared" si="82"/>
        <v>0</v>
      </c>
      <c r="K73" s="179">
        <v>0</v>
      </c>
      <c r="L73" s="179">
        <f t="shared" si="83"/>
        <v>0</v>
      </c>
      <c r="M73" s="179">
        <v>0</v>
      </c>
      <c r="N73" s="179">
        <f t="shared" si="84"/>
        <v>0</v>
      </c>
      <c r="O73" s="179">
        <v>0</v>
      </c>
      <c r="P73" s="179">
        <f t="shared" si="85"/>
        <v>0</v>
      </c>
      <c r="Q73" s="179">
        <v>0</v>
      </c>
      <c r="R73" s="179">
        <f t="shared" si="86"/>
        <v>0</v>
      </c>
      <c r="S73" s="179">
        <v>0</v>
      </c>
      <c r="T73" s="179">
        <f t="shared" si="87"/>
        <v>0</v>
      </c>
      <c r="U73" s="179">
        <v>0</v>
      </c>
      <c r="V73" s="179">
        <f t="shared" si="88"/>
        <v>0</v>
      </c>
      <c r="W73" s="179">
        <v>0</v>
      </c>
      <c r="X73" s="179">
        <f t="shared" si="60"/>
        <v>0</v>
      </c>
      <c r="Y73" s="179">
        <v>0</v>
      </c>
      <c r="Z73" s="179">
        <f t="shared" si="94"/>
        <v>0</v>
      </c>
      <c r="AA73" s="179">
        <v>0</v>
      </c>
      <c r="AB73" s="179">
        <f t="shared" si="95"/>
        <v>0</v>
      </c>
      <c r="AC73" s="179">
        <v>0</v>
      </c>
      <c r="AD73" s="179">
        <f t="shared" si="96"/>
        <v>0</v>
      </c>
      <c r="AE73" s="179">
        <v>0</v>
      </c>
      <c r="AF73" s="179">
        <f t="shared" si="89"/>
        <v>0</v>
      </c>
      <c r="AG73" s="179">
        <v>0</v>
      </c>
      <c r="AH73" s="179">
        <f t="shared" si="90"/>
        <v>0</v>
      </c>
      <c r="AI73" s="179">
        <v>0</v>
      </c>
      <c r="AJ73" s="179">
        <f t="shared" si="91"/>
        <v>0</v>
      </c>
      <c r="AK73" s="179">
        <v>0</v>
      </c>
      <c r="AL73" s="179">
        <f t="shared" si="92"/>
        <v>0</v>
      </c>
      <c r="AM73" s="179">
        <v>0</v>
      </c>
      <c r="AN73" s="179">
        <f t="shared" si="93"/>
        <v>0</v>
      </c>
      <c r="AO73" s="179"/>
      <c r="AP73" s="179"/>
      <c r="AQ73" s="171">
        <f t="shared" si="20"/>
        <v>1</v>
      </c>
      <c r="AR73" s="171">
        <f t="shared" si="20"/>
        <v>20</v>
      </c>
    </row>
    <row r="74" spans="1:44" x14ac:dyDescent="0.3">
      <c r="A74" s="450" t="s">
        <v>521</v>
      </c>
      <c r="B74" s="451"/>
      <c r="C74" s="177">
        <v>10</v>
      </c>
      <c r="D74" s="178" t="s">
        <v>466</v>
      </c>
      <c r="E74" s="179">
        <v>1</v>
      </c>
      <c r="F74" s="179">
        <f t="shared" si="57"/>
        <v>10</v>
      </c>
      <c r="G74" s="179">
        <v>0</v>
      </c>
      <c r="H74" s="179">
        <f t="shared" si="58"/>
        <v>0</v>
      </c>
      <c r="I74" s="179">
        <v>0</v>
      </c>
      <c r="J74" s="179">
        <f t="shared" si="82"/>
        <v>0</v>
      </c>
      <c r="K74" s="179">
        <v>0</v>
      </c>
      <c r="L74" s="179">
        <f t="shared" si="83"/>
        <v>0</v>
      </c>
      <c r="M74" s="179">
        <v>0</v>
      </c>
      <c r="N74" s="179">
        <f t="shared" si="84"/>
        <v>0</v>
      </c>
      <c r="O74" s="179">
        <v>0</v>
      </c>
      <c r="P74" s="179">
        <f t="shared" si="85"/>
        <v>0</v>
      </c>
      <c r="Q74" s="179">
        <v>0</v>
      </c>
      <c r="R74" s="179">
        <f t="shared" si="86"/>
        <v>0</v>
      </c>
      <c r="S74" s="179">
        <v>0</v>
      </c>
      <c r="T74" s="179">
        <f t="shared" si="87"/>
        <v>0</v>
      </c>
      <c r="U74" s="179">
        <v>0</v>
      </c>
      <c r="V74" s="179">
        <f t="shared" si="88"/>
        <v>0</v>
      </c>
      <c r="W74" s="179">
        <v>0</v>
      </c>
      <c r="X74" s="179">
        <f t="shared" si="60"/>
        <v>0</v>
      </c>
      <c r="Y74" s="179">
        <v>0</v>
      </c>
      <c r="Z74" s="179">
        <f t="shared" si="94"/>
        <v>0</v>
      </c>
      <c r="AA74" s="179">
        <v>0</v>
      </c>
      <c r="AB74" s="179">
        <f t="shared" si="95"/>
        <v>0</v>
      </c>
      <c r="AC74" s="179">
        <v>0</v>
      </c>
      <c r="AD74" s="179">
        <f t="shared" si="96"/>
        <v>0</v>
      </c>
      <c r="AE74" s="179">
        <v>0</v>
      </c>
      <c r="AF74" s="179">
        <f t="shared" si="89"/>
        <v>0</v>
      </c>
      <c r="AG74" s="179">
        <v>0</v>
      </c>
      <c r="AH74" s="179">
        <f t="shared" si="90"/>
        <v>0</v>
      </c>
      <c r="AI74" s="179">
        <v>0</v>
      </c>
      <c r="AJ74" s="179">
        <f t="shared" si="91"/>
        <v>0</v>
      </c>
      <c r="AK74" s="179">
        <v>0</v>
      </c>
      <c r="AL74" s="179">
        <f t="shared" si="92"/>
        <v>0</v>
      </c>
      <c r="AM74" s="179">
        <v>0</v>
      </c>
      <c r="AN74" s="179">
        <f t="shared" si="93"/>
        <v>0</v>
      </c>
      <c r="AO74" s="179"/>
      <c r="AP74" s="179"/>
      <c r="AQ74" s="171">
        <f t="shared" si="20"/>
        <v>1</v>
      </c>
      <c r="AR74" s="171">
        <f t="shared" si="20"/>
        <v>10</v>
      </c>
    </row>
    <row r="75" spans="1:44" x14ac:dyDescent="0.3">
      <c r="A75" s="450" t="s">
        <v>522</v>
      </c>
      <c r="B75" s="451"/>
      <c r="C75" s="177">
        <v>50</v>
      </c>
      <c r="D75" s="178" t="s">
        <v>466</v>
      </c>
      <c r="E75" s="179">
        <v>1</v>
      </c>
      <c r="F75" s="179">
        <f t="shared" si="57"/>
        <v>50</v>
      </c>
      <c r="G75" s="179">
        <v>0</v>
      </c>
      <c r="H75" s="179">
        <f t="shared" si="58"/>
        <v>0</v>
      </c>
      <c r="I75" s="179">
        <v>0</v>
      </c>
      <c r="J75" s="179">
        <f t="shared" si="82"/>
        <v>0</v>
      </c>
      <c r="K75" s="179">
        <v>0</v>
      </c>
      <c r="L75" s="179">
        <f t="shared" si="83"/>
        <v>0</v>
      </c>
      <c r="M75" s="179">
        <v>0</v>
      </c>
      <c r="N75" s="179">
        <f t="shared" si="84"/>
        <v>0</v>
      </c>
      <c r="O75" s="179">
        <v>0</v>
      </c>
      <c r="P75" s="179">
        <f t="shared" si="85"/>
        <v>0</v>
      </c>
      <c r="Q75" s="179">
        <v>0</v>
      </c>
      <c r="R75" s="179">
        <f t="shared" si="86"/>
        <v>0</v>
      </c>
      <c r="S75" s="179">
        <v>0</v>
      </c>
      <c r="T75" s="179">
        <f t="shared" si="87"/>
        <v>0</v>
      </c>
      <c r="U75" s="179">
        <v>0</v>
      </c>
      <c r="V75" s="179">
        <f t="shared" si="88"/>
        <v>0</v>
      </c>
      <c r="W75" s="179">
        <v>0</v>
      </c>
      <c r="X75" s="179">
        <f t="shared" si="60"/>
        <v>0</v>
      </c>
      <c r="Y75" s="179">
        <v>0</v>
      </c>
      <c r="Z75" s="179">
        <f t="shared" si="94"/>
        <v>0</v>
      </c>
      <c r="AA75" s="179">
        <v>0</v>
      </c>
      <c r="AB75" s="179">
        <f t="shared" si="95"/>
        <v>0</v>
      </c>
      <c r="AC75" s="179">
        <v>0</v>
      </c>
      <c r="AD75" s="179">
        <f t="shared" si="96"/>
        <v>0</v>
      </c>
      <c r="AE75" s="179">
        <v>0</v>
      </c>
      <c r="AF75" s="179">
        <f t="shared" si="89"/>
        <v>0</v>
      </c>
      <c r="AG75" s="179">
        <v>0</v>
      </c>
      <c r="AH75" s="179">
        <f t="shared" si="90"/>
        <v>0</v>
      </c>
      <c r="AI75" s="179">
        <v>0</v>
      </c>
      <c r="AJ75" s="179">
        <f t="shared" si="91"/>
        <v>0</v>
      </c>
      <c r="AK75" s="179">
        <v>0</v>
      </c>
      <c r="AL75" s="179">
        <f t="shared" si="92"/>
        <v>0</v>
      </c>
      <c r="AM75" s="179">
        <v>0</v>
      </c>
      <c r="AN75" s="179">
        <f t="shared" si="93"/>
        <v>0</v>
      </c>
      <c r="AO75" s="179"/>
      <c r="AP75" s="179"/>
      <c r="AQ75" s="171">
        <f t="shared" si="20"/>
        <v>1</v>
      </c>
      <c r="AR75" s="171">
        <f t="shared" si="20"/>
        <v>50</v>
      </c>
    </row>
    <row r="76" spans="1:44" x14ac:dyDescent="0.3">
      <c r="A76" s="450" t="s">
        <v>523</v>
      </c>
      <c r="B76" s="451"/>
      <c r="C76" s="177">
        <v>25</v>
      </c>
      <c r="D76" s="178" t="s">
        <v>466</v>
      </c>
      <c r="E76" s="179">
        <v>1</v>
      </c>
      <c r="F76" s="179">
        <f t="shared" si="57"/>
        <v>25</v>
      </c>
      <c r="G76" s="179">
        <v>0</v>
      </c>
      <c r="H76" s="179">
        <f t="shared" si="58"/>
        <v>0</v>
      </c>
      <c r="I76" s="179">
        <v>0</v>
      </c>
      <c r="J76" s="179">
        <f t="shared" si="82"/>
        <v>0</v>
      </c>
      <c r="K76" s="179">
        <v>0</v>
      </c>
      <c r="L76" s="179">
        <f t="shared" si="83"/>
        <v>0</v>
      </c>
      <c r="M76" s="179">
        <v>0</v>
      </c>
      <c r="N76" s="179">
        <f t="shared" si="84"/>
        <v>0</v>
      </c>
      <c r="O76" s="179">
        <v>0</v>
      </c>
      <c r="P76" s="179">
        <f t="shared" si="85"/>
        <v>0</v>
      </c>
      <c r="Q76" s="179">
        <v>0</v>
      </c>
      <c r="R76" s="179">
        <f t="shared" si="86"/>
        <v>0</v>
      </c>
      <c r="S76" s="179">
        <v>0</v>
      </c>
      <c r="T76" s="179">
        <f t="shared" si="87"/>
        <v>0</v>
      </c>
      <c r="U76" s="179">
        <v>0</v>
      </c>
      <c r="V76" s="179">
        <f t="shared" si="88"/>
        <v>0</v>
      </c>
      <c r="W76" s="179">
        <v>0</v>
      </c>
      <c r="X76" s="179">
        <f t="shared" si="60"/>
        <v>0</v>
      </c>
      <c r="Y76" s="179">
        <v>0</v>
      </c>
      <c r="Z76" s="179">
        <f t="shared" si="94"/>
        <v>0</v>
      </c>
      <c r="AA76" s="179">
        <v>0</v>
      </c>
      <c r="AB76" s="179">
        <f t="shared" si="95"/>
        <v>0</v>
      </c>
      <c r="AC76" s="179">
        <v>0</v>
      </c>
      <c r="AD76" s="179">
        <f t="shared" si="96"/>
        <v>0</v>
      </c>
      <c r="AE76" s="179">
        <v>0</v>
      </c>
      <c r="AF76" s="179">
        <f t="shared" si="89"/>
        <v>0</v>
      </c>
      <c r="AG76" s="179">
        <v>0</v>
      </c>
      <c r="AH76" s="179">
        <f t="shared" si="90"/>
        <v>0</v>
      </c>
      <c r="AI76" s="179">
        <v>0</v>
      </c>
      <c r="AJ76" s="179">
        <f t="shared" si="91"/>
        <v>0</v>
      </c>
      <c r="AK76" s="179">
        <v>0</v>
      </c>
      <c r="AL76" s="179">
        <f t="shared" si="92"/>
        <v>0</v>
      </c>
      <c r="AM76" s="179">
        <v>0</v>
      </c>
      <c r="AN76" s="179">
        <f t="shared" si="93"/>
        <v>0</v>
      </c>
      <c r="AO76" s="179"/>
      <c r="AP76" s="179"/>
      <c r="AQ76" s="171">
        <f t="shared" si="20"/>
        <v>1</v>
      </c>
      <c r="AR76" s="171">
        <f t="shared" si="20"/>
        <v>25</v>
      </c>
    </row>
    <row r="77" spans="1:44" x14ac:dyDescent="0.3">
      <c r="A77" s="450" t="s">
        <v>524</v>
      </c>
      <c r="B77" s="451"/>
      <c r="C77" s="177">
        <v>10</v>
      </c>
      <c r="D77" s="178" t="s">
        <v>466</v>
      </c>
      <c r="E77" s="179">
        <v>1</v>
      </c>
      <c r="F77" s="179">
        <f t="shared" si="57"/>
        <v>10</v>
      </c>
      <c r="G77" s="179">
        <v>0</v>
      </c>
      <c r="H77" s="179">
        <f t="shared" si="58"/>
        <v>0</v>
      </c>
      <c r="I77" s="179">
        <v>0</v>
      </c>
      <c r="J77" s="179">
        <f t="shared" si="82"/>
        <v>0</v>
      </c>
      <c r="K77" s="179">
        <v>0</v>
      </c>
      <c r="L77" s="179">
        <f t="shared" si="83"/>
        <v>0</v>
      </c>
      <c r="M77" s="179">
        <v>0</v>
      </c>
      <c r="N77" s="179">
        <f t="shared" si="84"/>
        <v>0</v>
      </c>
      <c r="O77" s="179">
        <v>0</v>
      </c>
      <c r="P77" s="179">
        <f t="shared" si="85"/>
        <v>0</v>
      </c>
      <c r="Q77" s="179">
        <v>0</v>
      </c>
      <c r="R77" s="179">
        <f t="shared" si="86"/>
        <v>0</v>
      </c>
      <c r="S77" s="179">
        <v>0</v>
      </c>
      <c r="T77" s="179">
        <f t="shared" si="87"/>
        <v>0</v>
      </c>
      <c r="U77" s="179">
        <v>0</v>
      </c>
      <c r="V77" s="179">
        <f t="shared" si="88"/>
        <v>0</v>
      </c>
      <c r="W77" s="179">
        <v>0</v>
      </c>
      <c r="X77" s="179">
        <f t="shared" si="60"/>
        <v>0</v>
      </c>
      <c r="Y77" s="179">
        <v>0</v>
      </c>
      <c r="Z77" s="179">
        <f t="shared" si="94"/>
        <v>0</v>
      </c>
      <c r="AA77" s="179">
        <v>0</v>
      </c>
      <c r="AB77" s="179">
        <f t="shared" si="95"/>
        <v>0</v>
      </c>
      <c r="AC77" s="179">
        <v>0</v>
      </c>
      <c r="AD77" s="179">
        <f t="shared" si="96"/>
        <v>0</v>
      </c>
      <c r="AE77" s="179">
        <v>0</v>
      </c>
      <c r="AF77" s="179">
        <f t="shared" si="89"/>
        <v>0</v>
      </c>
      <c r="AG77" s="179">
        <v>0</v>
      </c>
      <c r="AH77" s="179">
        <f t="shared" si="90"/>
        <v>0</v>
      </c>
      <c r="AI77" s="179">
        <v>0</v>
      </c>
      <c r="AJ77" s="179">
        <f t="shared" si="91"/>
        <v>0</v>
      </c>
      <c r="AK77" s="179">
        <v>0</v>
      </c>
      <c r="AL77" s="179">
        <f t="shared" si="92"/>
        <v>0</v>
      </c>
      <c r="AM77" s="179">
        <v>0</v>
      </c>
      <c r="AN77" s="179">
        <f t="shared" si="93"/>
        <v>0</v>
      </c>
      <c r="AO77" s="179"/>
      <c r="AP77" s="179"/>
      <c r="AQ77" s="171">
        <f t="shared" si="20"/>
        <v>1</v>
      </c>
      <c r="AR77" s="171">
        <f t="shared" si="20"/>
        <v>10</v>
      </c>
    </row>
    <row r="78" spans="1:44" x14ac:dyDescent="0.3">
      <c r="A78" s="450" t="s">
        <v>525</v>
      </c>
      <c r="B78" s="451"/>
      <c r="C78" s="177">
        <v>10</v>
      </c>
      <c r="D78" s="178" t="s">
        <v>481</v>
      </c>
      <c r="E78" s="179">
        <v>0</v>
      </c>
      <c r="F78" s="179">
        <f t="shared" si="57"/>
        <v>0</v>
      </c>
      <c r="G78" s="179">
        <v>1</v>
      </c>
      <c r="H78" s="179">
        <f t="shared" si="58"/>
        <v>10</v>
      </c>
      <c r="I78" s="179">
        <v>1</v>
      </c>
      <c r="J78" s="179">
        <f t="shared" si="82"/>
        <v>10</v>
      </c>
      <c r="K78" s="179">
        <v>1</v>
      </c>
      <c r="L78" s="179">
        <f t="shared" si="83"/>
        <v>10</v>
      </c>
      <c r="M78" s="179">
        <v>1</v>
      </c>
      <c r="N78" s="179">
        <f t="shared" si="84"/>
        <v>10</v>
      </c>
      <c r="O78" s="179">
        <v>1</v>
      </c>
      <c r="P78" s="179">
        <f t="shared" si="85"/>
        <v>10</v>
      </c>
      <c r="Q78" s="179">
        <v>1</v>
      </c>
      <c r="R78" s="179">
        <f t="shared" si="86"/>
        <v>10</v>
      </c>
      <c r="S78" s="179">
        <v>1</v>
      </c>
      <c r="T78" s="179">
        <f t="shared" si="87"/>
        <v>10</v>
      </c>
      <c r="U78" s="179">
        <v>1</v>
      </c>
      <c r="V78" s="179">
        <f t="shared" si="88"/>
        <v>10</v>
      </c>
      <c r="W78" s="179">
        <v>1</v>
      </c>
      <c r="X78" s="179">
        <f t="shared" si="60"/>
        <v>10</v>
      </c>
      <c r="Y78" s="179">
        <v>1</v>
      </c>
      <c r="Z78" s="179">
        <f t="shared" si="94"/>
        <v>10</v>
      </c>
      <c r="AA78" s="179">
        <v>1</v>
      </c>
      <c r="AB78" s="179">
        <f t="shared" si="95"/>
        <v>10</v>
      </c>
      <c r="AC78" s="179">
        <v>1</v>
      </c>
      <c r="AD78" s="179">
        <f t="shared" si="96"/>
        <v>10</v>
      </c>
      <c r="AE78" s="179">
        <v>1</v>
      </c>
      <c r="AF78" s="179">
        <f t="shared" si="89"/>
        <v>10</v>
      </c>
      <c r="AG78" s="179">
        <v>1</v>
      </c>
      <c r="AH78" s="179">
        <f t="shared" si="90"/>
        <v>10</v>
      </c>
      <c r="AI78" s="179">
        <v>1</v>
      </c>
      <c r="AJ78" s="179">
        <f t="shared" si="91"/>
        <v>10</v>
      </c>
      <c r="AK78" s="179">
        <v>1</v>
      </c>
      <c r="AL78" s="179">
        <f t="shared" si="92"/>
        <v>10</v>
      </c>
      <c r="AM78" s="179">
        <v>1</v>
      </c>
      <c r="AN78" s="179">
        <f t="shared" si="93"/>
        <v>10</v>
      </c>
      <c r="AO78" s="179">
        <v>0</v>
      </c>
      <c r="AP78" s="179"/>
      <c r="AQ78" s="171">
        <f t="shared" si="20"/>
        <v>17</v>
      </c>
      <c r="AR78" s="171">
        <f t="shared" si="20"/>
        <v>170</v>
      </c>
    </row>
    <row r="79" spans="1:44" x14ac:dyDescent="0.3">
      <c r="A79" s="450" t="s">
        <v>526</v>
      </c>
      <c r="B79" s="451"/>
      <c r="C79" s="177">
        <v>300</v>
      </c>
      <c r="D79" s="178" t="s">
        <v>466</v>
      </c>
      <c r="E79" s="179">
        <v>1</v>
      </c>
      <c r="F79" s="179">
        <f t="shared" si="57"/>
        <v>300</v>
      </c>
      <c r="G79" s="179">
        <v>0</v>
      </c>
      <c r="H79" s="179">
        <f t="shared" si="58"/>
        <v>0</v>
      </c>
      <c r="I79" s="179">
        <v>0</v>
      </c>
      <c r="J79" s="179">
        <f t="shared" si="82"/>
        <v>0</v>
      </c>
      <c r="K79" s="179">
        <v>0</v>
      </c>
      <c r="L79" s="179">
        <f t="shared" si="83"/>
        <v>0</v>
      </c>
      <c r="M79" s="179">
        <v>0</v>
      </c>
      <c r="N79" s="179">
        <f t="shared" si="84"/>
        <v>0</v>
      </c>
      <c r="O79" s="179">
        <v>0</v>
      </c>
      <c r="P79" s="179">
        <f t="shared" si="85"/>
        <v>0</v>
      </c>
      <c r="Q79" s="179">
        <v>0</v>
      </c>
      <c r="R79" s="179">
        <f t="shared" si="86"/>
        <v>0</v>
      </c>
      <c r="S79" s="179">
        <v>0</v>
      </c>
      <c r="T79" s="179">
        <f t="shared" si="87"/>
        <v>0</v>
      </c>
      <c r="U79" s="179">
        <v>0</v>
      </c>
      <c r="V79" s="179">
        <f t="shared" si="88"/>
        <v>0</v>
      </c>
      <c r="W79" s="179">
        <v>0</v>
      </c>
      <c r="X79" s="179">
        <f t="shared" si="60"/>
        <v>0</v>
      </c>
      <c r="Y79" s="179">
        <v>0</v>
      </c>
      <c r="Z79" s="179">
        <f t="shared" si="94"/>
        <v>0</v>
      </c>
      <c r="AA79" s="179">
        <v>0</v>
      </c>
      <c r="AB79" s="179">
        <f t="shared" si="95"/>
        <v>0</v>
      </c>
      <c r="AC79" s="179">
        <v>0</v>
      </c>
      <c r="AD79" s="179">
        <f t="shared" si="96"/>
        <v>0</v>
      </c>
      <c r="AE79" s="179">
        <v>0</v>
      </c>
      <c r="AF79" s="179">
        <f t="shared" si="89"/>
        <v>0</v>
      </c>
      <c r="AG79" s="179">
        <v>0</v>
      </c>
      <c r="AH79" s="179">
        <f t="shared" si="90"/>
        <v>0</v>
      </c>
      <c r="AI79" s="179">
        <v>0</v>
      </c>
      <c r="AJ79" s="179">
        <f t="shared" si="91"/>
        <v>0</v>
      </c>
      <c r="AK79" s="179">
        <v>0</v>
      </c>
      <c r="AL79" s="179">
        <f t="shared" si="92"/>
        <v>0</v>
      </c>
      <c r="AM79" s="179">
        <v>0</v>
      </c>
      <c r="AN79" s="179">
        <f t="shared" si="93"/>
        <v>0</v>
      </c>
      <c r="AO79" s="179"/>
      <c r="AP79" s="179"/>
      <c r="AQ79" s="171">
        <f t="shared" si="20"/>
        <v>1</v>
      </c>
      <c r="AR79" s="171">
        <f t="shared" si="20"/>
        <v>300</v>
      </c>
    </row>
    <row r="80" spans="1:44" x14ac:dyDescent="0.3">
      <c r="A80" s="454" t="s">
        <v>527</v>
      </c>
      <c r="B80" s="455"/>
      <c r="C80" s="177">
        <v>200</v>
      </c>
      <c r="D80" s="178" t="s">
        <v>481</v>
      </c>
      <c r="E80" s="179">
        <v>0</v>
      </c>
      <c r="F80" s="179">
        <f t="shared" si="57"/>
        <v>0</v>
      </c>
      <c r="G80" s="179">
        <v>1</v>
      </c>
      <c r="H80" s="179">
        <f t="shared" si="58"/>
        <v>200</v>
      </c>
      <c r="I80" s="179">
        <v>1</v>
      </c>
      <c r="J80" s="179">
        <f t="shared" si="82"/>
        <v>200</v>
      </c>
      <c r="K80" s="179">
        <v>1</v>
      </c>
      <c r="L80" s="179">
        <f t="shared" si="83"/>
        <v>200</v>
      </c>
      <c r="M80" s="179">
        <v>1</v>
      </c>
      <c r="N80" s="179">
        <f t="shared" si="84"/>
        <v>200</v>
      </c>
      <c r="O80" s="179">
        <v>1</v>
      </c>
      <c r="P80" s="179">
        <f t="shared" si="85"/>
        <v>200</v>
      </c>
      <c r="Q80" s="179">
        <v>1</v>
      </c>
      <c r="R80" s="179">
        <f t="shared" si="86"/>
        <v>200</v>
      </c>
      <c r="S80" s="179">
        <v>1</v>
      </c>
      <c r="T80" s="179">
        <f t="shared" si="87"/>
        <v>200</v>
      </c>
      <c r="U80" s="179">
        <v>1</v>
      </c>
      <c r="V80" s="179">
        <f t="shared" si="88"/>
        <v>200</v>
      </c>
      <c r="W80" s="179">
        <v>1</v>
      </c>
      <c r="X80" s="179">
        <f t="shared" si="60"/>
        <v>200</v>
      </c>
      <c r="Y80" s="179">
        <v>1</v>
      </c>
      <c r="Z80" s="179">
        <f t="shared" si="94"/>
        <v>200</v>
      </c>
      <c r="AA80" s="179">
        <v>1</v>
      </c>
      <c r="AB80" s="179">
        <f t="shared" si="95"/>
        <v>200</v>
      </c>
      <c r="AC80" s="179">
        <v>1</v>
      </c>
      <c r="AD80" s="179">
        <f t="shared" si="96"/>
        <v>200</v>
      </c>
      <c r="AE80" s="179">
        <v>1</v>
      </c>
      <c r="AF80" s="179">
        <f t="shared" si="89"/>
        <v>200</v>
      </c>
      <c r="AG80" s="179">
        <v>1</v>
      </c>
      <c r="AH80" s="179">
        <f t="shared" si="90"/>
        <v>200</v>
      </c>
      <c r="AI80" s="179">
        <v>1</v>
      </c>
      <c r="AJ80" s="179">
        <f t="shared" si="91"/>
        <v>200</v>
      </c>
      <c r="AK80" s="179">
        <v>1</v>
      </c>
      <c r="AL80" s="179">
        <f t="shared" si="92"/>
        <v>200</v>
      </c>
      <c r="AM80" s="179">
        <v>1</v>
      </c>
      <c r="AN80" s="179">
        <f t="shared" si="93"/>
        <v>200</v>
      </c>
      <c r="AO80" s="179"/>
      <c r="AP80" s="179"/>
      <c r="AQ80" s="171">
        <f t="shared" si="20"/>
        <v>17</v>
      </c>
      <c r="AR80" s="171">
        <f t="shared" si="20"/>
        <v>3400</v>
      </c>
    </row>
    <row r="81" spans="1:44" x14ac:dyDescent="0.3">
      <c r="A81" s="450" t="s">
        <v>528</v>
      </c>
      <c r="B81" s="451"/>
      <c r="C81" s="177">
        <v>25</v>
      </c>
      <c r="D81" s="178" t="s">
        <v>466</v>
      </c>
      <c r="E81" s="179">
        <v>3</v>
      </c>
      <c r="F81" s="179">
        <f t="shared" si="57"/>
        <v>75</v>
      </c>
      <c r="G81" s="179">
        <v>0</v>
      </c>
      <c r="H81" s="179">
        <f t="shared" si="58"/>
        <v>0</v>
      </c>
      <c r="I81" s="179">
        <v>0</v>
      </c>
      <c r="J81" s="179">
        <f t="shared" si="82"/>
        <v>0</v>
      </c>
      <c r="K81" s="179">
        <v>0</v>
      </c>
      <c r="L81" s="179">
        <f t="shared" si="83"/>
        <v>0</v>
      </c>
      <c r="M81" s="179">
        <v>0</v>
      </c>
      <c r="N81" s="179">
        <f t="shared" si="84"/>
        <v>0</v>
      </c>
      <c r="O81" s="179">
        <v>0</v>
      </c>
      <c r="P81" s="179">
        <f t="shared" si="85"/>
        <v>0</v>
      </c>
      <c r="Q81" s="179">
        <v>0</v>
      </c>
      <c r="R81" s="179">
        <f t="shared" si="86"/>
        <v>0</v>
      </c>
      <c r="S81" s="179">
        <v>0</v>
      </c>
      <c r="T81" s="179">
        <f t="shared" si="87"/>
        <v>0</v>
      </c>
      <c r="U81" s="179">
        <v>0</v>
      </c>
      <c r="V81" s="179">
        <f t="shared" si="88"/>
        <v>0</v>
      </c>
      <c r="W81" s="179">
        <v>0</v>
      </c>
      <c r="X81" s="179">
        <f t="shared" si="60"/>
        <v>0</v>
      </c>
      <c r="Y81" s="179">
        <v>0</v>
      </c>
      <c r="Z81" s="179">
        <f t="shared" si="94"/>
        <v>0</v>
      </c>
      <c r="AA81" s="179">
        <v>0</v>
      </c>
      <c r="AB81" s="179">
        <f t="shared" si="95"/>
        <v>0</v>
      </c>
      <c r="AC81" s="179">
        <v>0</v>
      </c>
      <c r="AD81" s="179">
        <f t="shared" si="96"/>
        <v>0</v>
      </c>
      <c r="AE81" s="179">
        <v>0</v>
      </c>
      <c r="AF81" s="179">
        <f t="shared" si="89"/>
        <v>0</v>
      </c>
      <c r="AG81" s="179">
        <v>0</v>
      </c>
      <c r="AH81" s="179">
        <f t="shared" si="90"/>
        <v>0</v>
      </c>
      <c r="AI81" s="179">
        <v>0</v>
      </c>
      <c r="AJ81" s="179">
        <f t="shared" si="91"/>
        <v>0</v>
      </c>
      <c r="AK81" s="179">
        <v>0</v>
      </c>
      <c r="AL81" s="179">
        <f t="shared" si="92"/>
        <v>0</v>
      </c>
      <c r="AM81" s="179">
        <v>0</v>
      </c>
      <c r="AN81" s="179">
        <f t="shared" si="93"/>
        <v>0</v>
      </c>
      <c r="AO81" s="179"/>
      <c r="AP81" s="179"/>
      <c r="AQ81" s="171">
        <f t="shared" si="20"/>
        <v>3</v>
      </c>
      <c r="AR81" s="171">
        <f t="shared" si="20"/>
        <v>75</v>
      </c>
    </row>
    <row r="82" spans="1:44" x14ac:dyDescent="0.3">
      <c r="A82" s="450" t="s">
        <v>529</v>
      </c>
      <c r="B82" s="451"/>
      <c r="C82" s="177">
        <v>30</v>
      </c>
      <c r="D82" s="178" t="s">
        <v>481</v>
      </c>
      <c r="E82" s="179">
        <v>0</v>
      </c>
      <c r="F82" s="179">
        <f t="shared" si="57"/>
        <v>0</v>
      </c>
      <c r="G82" s="179">
        <v>1</v>
      </c>
      <c r="H82" s="179">
        <f t="shared" si="58"/>
        <v>30</v>
      </c>
      <c r="I82" s="179">
        <v>1</v>
      </c>
      <c r="J82" s="179">
        <f t="shared" si="82"/>
        <v>30</v>
      </c>
      <c r="K82" s="179">
        <v>1</v>
      </c>
      <c r="L82" s="179">
        <f t="shared" si="83"/>
        <v>30</v>
      </c>
      <c r="M82" s="179">
        <v>1</v>
      </c>
      <c r="N82" s="179">
        <f t="shared" si="84"/>
        <v>30</v>
      </c>
      <c r="O82" s="179">
        <v>1</v>
      </c>
      <c r="P82" s="179">
        <f t="shared" si="85"/>
        <v>30</v>
      </c>
      <c r="Q82" s="179">
        <v>1</v>
      </c>
      <c r="R82" s="179">
        <f t="shared" si="86"/>
        <v>30</v>
      </c>
      <c r="S82" s="179">
        <v>1</v>
      </c>
      <c r="T82" s="179">
        <f t="shared" si="87"/>
        <v>30</v>
      </c>
      <c r="U82" s="179">
        <v>1</v>
      </c>
      <c r="V82" s="179">
        <f t="shared" si="88"/>
        <v>30</v>
      </c>
      <c r="W82" s="179">
        <v>1</v>
      </c>
      <c r="X82" s="179">
        <f t="shared" si="60"/>
        <v>30</v>
      </c>
      <c r="Y82" s="179">
        <v>1</v>
      </c>
      <c r="Z82" s="179">
        <f t="shared" si="94"/>
        <v>30</v>
      </c>
      <c r="AA82" s="179">
        <v>1</v>
      </c>
      <c r="AB82" s="179">
        <f t="shared" si="95"/>
        <v>30</v>
      </c>
      <c r="AC82" s="179">
        <v>1</v>
      </c>
      <c r="AD82" s="179">
        <f t="shared" si="96"/>
        <v>30</v>
      </c>
      <c r="AE82" s="179">
        <v>1</v>
      </c>
      <c r="AF82" s="179">
        <f t="shared" si="89"/>
        <v>30</v>
      </c>
      <c r="AG82" s="179">
        <v>1</v>
      </c>
      <c r="AH82" s="179">
        <f t="shared" si="90"/>
        <v>30</v>
      </c>
      <c r="AI82" s="179">
        <v>1</v>
      </c>
      <c r="AJ82" s="179">
        <f t="shared" si="91"/>
        <v>30</v>
      </c>
      <c r="AK82" s="179">
        <v>1</v>
      </c>
      <c r="AL82" s="179">
        <f t="shared" si="92"/>
        <v>30</v>
      </c>
      <c r="AM82" s="179">
        <v>1</v>
      </c>
      <c r="AN82" s="179">
        <f t="shared" si="93"/>
        <v>30</v>
      </c>
      <c r="AO82" s="179"/>
      <c r="AP82" s="179"/>
      <c r="AQ82" s="171">
        <f t="shared" si="20"/>
        <v>17</v>
      </c>
      <c r="AR82" s="171">
        <f t="shared" si="20"/>
        <v>510</v>
      </c>
    </row>
    <row r="83" spans="1:44" x14ac:dyDescent="0.3">
      <c r="A83" s="450" t="s">
        <v>530</v>
      </c>
      <c r="B83" s="451"/>
      <c r="C83" s="177">
        <v>50</v>
      </c>
      <c r="D83" s="178" t="s">
        <v>466</v>
      </c>
      <c r="E83" s="179">
        <v>1</v>
      </c>
      <c r="F83" s="179">
        <f t="shared" si="57"/>
        <v>50</v>
      </c>
      <c r="G83" s="179">
        <v>0</v>
      </c>
      <c r="H83" s="179">
        <f t="shared" si="58"/>
        <v>0</v>
      </c>
      <c r="I83" s="179">
        <v>0</v>
      </c>
      <c r="J83" s="179">
        <f t="shared" si="82"/>
        <v>0</v>
      </c>
      <c r="K83" s="179">
        <v>0</v>
      </c>
      <c r="L83" s="179">
        <f t="shared" si="83"/>
        <v>0</v>
      </c>
      <c r="M83" s="179">
        <v>0</v>
      </c>
      <c r="N83" s="179">
        <f t="shared" si="84"/>
        <v>0</v>
      </c>
      <c r="O83" s="179">
        <v>0</v>
      </c>
      <c r="P83" s="179">
        <f t="shared" si="85"/>
        <v>0</v>
      </c>
      <c r="Q83" s="179">
        <v>0</v>
      </c>
      <c r="R83" s="179">
        <f t="shared" si="86"/>
        <v>0</v>
      </c>
      <c r="S83" s="179">
        <v>0</v>
      </c>
      <c r="T83" s="179">
        <f t="shared" si="87"/>
        <v>0</v>
      </c>
      <c r="U83" s="179">
        <v>0</v>
      </c>
      <c r="V83" s="179">
        <f t="shared" si="88"/>
        <v>0</v>
      </c>
      <c r="W83" s="179">
        <v>0</v>
      </c>
      <c r="X83" s="179">
        <f t="shared" si="60"/>
        <v>0</v>
      </c>
      <c r="Y83" s="179">
        <v>0</v>
      </c>
      <c r="Z83" s="179">
        <f t="shared" si="94"/>
        <v>0</v>
      </c>
      <c r="AA83" s="179">
        <v>0</v>
      </c>
      <c r="AB83" s="179">
        <f t="shared" si="95"/>
        <v>0</v>
      </c>
      <c r="AC83" s="179"/>
      <c r="AD83" s="179">
        <f t="shared" si="96"/>
        <v>0</v>
      </c>
      <c r="AE83" s="179"/>
      <c r="AF83" s="179">
        <f t="shared" si="89"/>
        <v>0</v>
      </c>
      <c r="AG83" s="179"/>
      <c r="AH83" s="179">
        <f t="shared" si="90"/>
        <v>0</v>
      </c>
      <c r="AI83" s="179"/>
      <c r="AJ83" s="179">
        <f t="shared" si="91"/>
        <v>0</v>
      </c>
      <c r="AK83" s="179"/>
      <c r="AL83" s="179">
        <f t="shared" si="92"/>
        <v>0</v>
      </c>
      <c r="AM83" s="179"/>
      <c r="AN83" s="179">
        <f t="shared" si="93"/>
        <v>0</v>
      </c>
      <c r="AO83" s="179"/>
      <c r="AP83" s="179"/>
      <c r="AQ83" s="171">
        <f t="shared" si="20"/>
        <v>1</v>
      </c>
      <c r="AR83" s="171">
        <f t="shared" si="20"/>
        <v>50</v>
      </c>
    </row>
    <row r="84" spans="1:44" x14ac:dyDescent="0.3">
      <c r="A84" s="450" t="s">
        <v>531</v>
      </c>
      <c r="B84" s="451"/>
      <c r="C84" s="177">
        <v>125</v>
      </c>
      <c r="D84" s="178" t="s">
        <v>466</v>
      </c>
      <c r="E84" s="179">
        <v>1</v>
      </c>
      <c r="F84" s="179">
        <f t="shared" si="57"/>
        <v>125</v>
      </c>
      <c r="G84" s="179">
        <v>0</v>
      </c>
      <c r="H84" s="179">
        <f t="shared" si="58"/>
        <v>0</v>
      </c>
      <c r="I84" s="179">
        <v>0</v>
      </c>
      <c r="J84" s="179">
        <f t="shared" si="82"/>
        <v>0</v>
      </c>
      <c r="K84" s="179">
        <v>0</v>
      </c>
      <c r="L84" s="179">
        <f t="shared" si="83"/>
        <v>0</v>
      </c>
      <c r="M84" s="179">
        <v>0</v>
      </c>
      <c r="N84" s="179">
        <f t="shared" si="84"/>
        <v>0</v>
      </c>
      <c r="O84" s="179">
        <v>0</v>
      </c>
      <c r="P84" s="179">
        <f t="shared" si="85"/>
        <v>0</v>
      </c>
      <c r="Q84" s="179">
        <v>0</v>
      </c>
      <c r="R84" s="179">
        <f t="shared" si="86"/>
        <v>0</v>
      </c>
      <c r="S84" s="179">
        <v>0</v>
      </c>
      <c r="T84" s="179">
        <f t="shared" si="87"/>
        <v>0</v>
      </c>
      <c r="U84" s="179">
        <v>0</v>
      </c>
      <c r="V84" s="179">
        <f t="shared" si="88"/>
        <v>0</v>
      </c>
      <c r="W84" s="179">
        <v>0</v>
      </c>
      <c r="X84" s="179">
        <f t="shared" si="60"/>
        <v>0</v>
      </c>
      <c r="Y84" s="179">
        <v>0</v>
      </c>
      <c r="Z84" s="179">
        <f t="shared" si="94"/>
        <v>0</v>
      </c>
      <c r="AA84" s="179">
        <v>0</v>
      </c>
      <c r="AB84" s="179">
        <f t="shared" si="95"/>
        <v>0</v>
      </c>
      <c r="AC84" s="179"/>
      <c r="AD84" s="179">
        <f t="shared" si="96"/>
        <v>0</v>
      </c>
      <c r="AE84" s="179"/>
      <c r="AF84" s="179">
        <f t="shared" si="89"/>
        <v>0</v>
      </c>
      <c r="AG84" s="179"/>
      <c r="AH84" s="179">
        <f t="shared" si="90"/>
        <v>0</v>
      </c>
      <c r="AI84" s="179"/>
      <c r="AJ84" s="179">
        <f t="shared" si="91"/>
        <v>0</v>
      </c>
      <c r="AK84" s="179"/>
      <c r="AL84" s="179">
        <f t="shared" si="92"/>
        <v>0</v>
      </c>
      <c r="AM84" s="179"/>
      <c r="AN84" s="179">
        <f t="shared" si="93"/>
        <v>0</v>
      </c>
      <c r="AO84" s="179"/>
      <c r="AP84" s="179"/>
      <c r="AQ84" s="171">
        <f t="shared" si="20"/>
        <v>1</v>
      </c>
      <c r="AR84" s="171">
        <f t="shared" si="20"/>
        <v>125</v>
      </c>
    </row>
    <row r="85" spans="1:44" x14ac:dyDescent="0.3">
      <c r="A85" s="450" t="s">
        <v>532</v>
      </c>
      <c r="B85" s="451"/>
      <c r="C85" s="177">
        <v>30</v>
      </c>
      <c r="D85" s="178" t="s">
        <v>481</v>
      </c>
      <c r="E85" s="179">
        <v>0</v>
      </c>
      <c r="F85" s="179">
        <f t="shared" si="57"/>
        <v>0</v>
      </c>
      <c r="G85" s="179">
        <v>1</v>
      </c>
      <c r="H85" s="179">
        <f t="shared" si="58"/>
        <v>30</v>
      </c>
      <c r="I85" s="179">
        <v>1</v>
      </c>
      <c r="J85" s="179">
        <f t="shared" si="82"/>
        <v>30</v>
      </c>
      <c r="K85" s="179">
        <v>1</v>
      </c>
      <c r="L85" s="179">
        <f t="shared" si="83"/>
        <v>30</v>
      </c>
      <c r="M85" s="179">
        <v>1</v>
      </c>
      <c r="N85" s="179">
        <f t="shared" si="84"/>
        <v>30</v>
      </c>
      <c r="O85" s="179">
        <v>1</v>
      </c>
      <c r="P85" s="179">
        <f t="shared" si="85"/>
        <v>30</v>
      </c>
      <c r="Q85" s="179">
        <v>1</v>
      </c>
      <c r="R85" s="179">
        <f t="shared" si="86"/>
        <v>30</v>
      </c>
      <c r="S85" s="179">
        <v>1</v>
      </c>
      <c r="T85" s="179">
        <f t="shared" si="87"/>
        <v>30</v>
      </c>
      <c r="U85" s="179">
        <v>1</v>
      </c>
      <c r="V85" s="179">
        <f t="shared" si="88"/>
        <v>30</v>
      </c>
      <c r="W85" s="179">
        <v>1</v>
      </c>
      <c r="X85" s="179">
        <f t="shared" si="60"/>
        <v>30</v>
      </c>
      <c r="Y85" s="179">
        <v>1</v>
      </c>
      <c r="Z85" s="179">
        <f t="shared" si="94"/>
        <v>30</v>
      </c>
      <c r="AA85" s="179">
        <v>1</v>
      </c>
      <c r="AB85" s="179">
        <f t="shared" si="95"/>
        <v>30</v>
      </c>
      <c r="AC85" s="179">
        <v>1</v>
      </c>
      <c r="AD85" s="179">
        <f t="shared" si="96"/>
        <v>30</v>
      </c>
      <c r="AE85" s="179">
        <v>1</v>
      </c>
      <c r="AF85" s="179">
        <f t="shared" si="89"/>
        <v>30</v>
      </c>
      <c r="AG85" s="179">
        <v>1</v>
      </c>
      <c r="AH85" s="179">
        <f t="shared" si="90"/>
        <v>30</v>
      </c>
      <c r="AI85" s="179">
        <v>1</v>
      </c>
      <c r="AJ85" s="179">
        <f t="shared" si="91"/>
        <v>30</v>
      </c>
      <c r="AK85" s="179">
        <v>1</v>
      </c>
      <c r="AL85" s="179">
        <f t="shared" si="92"/>
        <v>30</v>
      </c>
      <c r="AM85" s="179">
        <v>1</v>
      </c>
      <c r="AN85" s="179">
        <f t="shared" si="93"/>
        <v>30</v>
      </c>
      <c r="AO85" s="179"/>
      <c r="AP85" s="179"/>
      <c r="AQ85" s="171">
        <f t="shared" si="20"/>
        <v>17</v>
      </c>
      <c r="AR85" s="171">
        <f t="shared" si="20"/>
        <v>510</v>
      </c>
    </row>
    <row r="86" spans="1:44" x14ac:dyDescent="0.3">
      <c r="A86" s="450" t="s">
        <v>533</v>
      </c>
      <c r="B86" s="451"/>
      <c r="C86" s="177">
        <v>45</v>
      </c>
      <c r="D86" s="178" t="s">
        <v>466</v>
      </c>
      <c r="E86" s="179">
        <v>1</v>
      </c>
      <c r="F86" s="179">
        <f t="shared" si="57"/>
        <v>45</v>
      </c>
      <c r="G86" s="179">
        <v>0</v>
      </c>
      <c r="H86" s="179">
        <f t="shared" si="58"/>
        <v>0</v>
      </c>
      <c r="I86" s="179">
        <v>0</v>
      </c>
      <c r="J86" s="179">
        <f t="shared" si="82"/>
        <v>0</v>
      </c>
      <c r="K86" s="179">
        <v>0</v>
      </c>
      <c r="L86" s="179">
        <f t="shared" si="83"/>
        <v>0</v>
      </c>
      <c r="M86" s="179">
        <v>0</v>
      </c>
      <c r="N86" s="179">
        <f t="shared" si="84"/>
        <v>0</v>
      </c>
      <c r="O86" s="179">
        <v>0</v>
      </c>
      <c r="P86" s="179">
        <f t="shared" si="85"/>
        <v>0</v>
      </c>
      <c r="Q86" s="179">
        <v>0</v>
      </c>
      <c r="R86" s="179">
        <f t="shared" si="86"/>
        <v>0</v>
      </c>
      <c r="S86" s="179">
        <v>0</v>
      </c>
      <c r="T86" s="179">
        <f t="shared" si="87"/>
        <v>0</v>
      </c>
      <c r="U86" s="179">
        <v>0</v>
      </c>
      <c r="V86" s="179">
        <f t="shared" si="88"/>
        <v>0</v>
      </c>
      <c r="W86" s="179">
        <v>0</v>
      </c>
      <c r="X86" s="179">
        <f t="shared" si="60"/>
        <v>0</v>
      </c>
      <c r="Y86" s="179">
        <v>0</v>
      </c>
      <c r="Z86" s="179">
        <f t="shared" si="94"/>
        <v>0</v>
      </c>
      <c r="AA86" s="179">
        <v>0</v>
      </c>
      <c r="AB86" s="179">
        <f t="shared" si="95"/>
        <v>0</v>
      </c>
      <c r="AC86" s="179">
        <v>0</v>
      </c>
      <c r="AD86" s="179">
        <f t="shared" si="96"/>
        <v>0</v>
      </c>
      <c r="AE86" s="179">
        <v>0</v>
      </c>
      <c r="AF86" s="179">
        <f t="shared" si="89"/>
        <v>0</v>
      </c>
      <c r="AG86" s="179">
        <v>0</v>
      </c>
      <c r="AH86" s="179">
        <f t="shared" si="90"/>
        <v>0</v>
      </c>
      <c r="AI86" s="179">
        <v>0</v>
      </c>
      <c r="AJ86" s="179">
        <f t="shared" si="91"/>
        <v>0</v>
      </c>
      <c r="AK86" s="179">
        <v>0</v>
      </c>
      <c r="AL86" s="179">
        <f t="shared" si="92"/>
        <v>0</v>
      </c>
      <c r="AM86" s="179">
        <v>0</v>
      </c>
      <c r="AN86" s="179">
        <f t="shared" si="93"/>
        <v>0</v>
      </c>
      <c r="AO86" s="179"/>
      <c r="AP86" s="179"/>
      <c r="AQ86" s="171">
        <f t="shared" si="20"/>
        <v>1</v>
      </c>
      <c r="AR86" s="171">
        <f t="shared" si="20"/>
        <v>45</v>
      </c>
    </row>
    <row r="87" spans="1:44" x14ac:dyDescent="0.3">
      <c r="A87" s="450" t="s">
        <v>534</v>
      </c>
      <c r="B87" s="451"/>
      <c r="C87" s="177">
        <v>250</v>
      </c>
      <c r="D87" s="178" t="s">
        <v>466</v>
      </c>
      <c r="E87" s="179">
        <v>8</v>
      </c>
      <c r="F87" s="179">
        <f t="shared" si="57"/>
        <v>2000</v>
      </c>
      <c r="G87" s="179">
        <v>0</v>
      </c>
      <c r="H87" s="179">
        <f t="shared" si="58"/>
        <v>0</v>
      </c>
      <c r="I87" s="179">
        <v>0</v>
      </c>
      <c r="J87" s="179">
        <f t="shared" si="82"/>
        <v>0</v>
      </c>
      <c r="K87" s="179">
        <v>0</v>
      </c>
      <c r="L87" s="179">
        <f t="shared" si="83"/>
        <v>0</v>
      </c>
      <c r="M87" s="179">
        <v>0</v>
      </c>
      <c r="N87" s="179">
        <f t="shared" si="84"/>
        <v>0</v>
      </c>
      <c r="O87" s="179"/>
      <c r="P87" s="179">
        <f t="shared" si="85"/>
        <v>0</v>
      </c>
      <c r="Q87" s="179">
        <v>0</v>
      </c>
      <c r="R87" s="179">
        <f t="shared" si="86"/>
        <v>0</v>
      </c>
      <c r="S87" s="179">
        <v>0</v>
      </c>
      <c r="T87" s="179">
        <f t="shared" si="87"/>
        <v>0</v>
      </c>
      <c r="U87" s="179">
        <v>0</v>
      </c>
      <c r="V87" s="179">
        <f t="shared" si="88"/>
        <v>0</v>
      </c>
      <c r="W87" s="179">
        <v>0</v>
      </c>
      <c r="X87" s="179">
        <f t="shared" si="60"/>
        <v>0</v>
      </c>
      <c r="Y87" s="179">
        <v>0</v>
      </c>
      <c r="Z87" s="179">
        <f t="shared" si="94"/>
        <v>0</v>
      </c>
      <c r="AA87" s="179">
        <v>0</v>
      </c>
      <c r="AB87" s="179">
        <f t="shared" si="95"/>
        <v>0</v>
      </c>
      <c r="AC87" s="179">
        <v>0</v>
      </c>
      <c r="AD87" s="179">
        <f t="shared" si="96"/>
        <v>0</v>
      </c>
      <c r="AE87" s="179">
        <v>0</v>
      </c>
      <c r="AF87" s="179">
        <f t="shared" si="89"/>
        <v>0</v>
      </c>
      <c r="AG87" s="179">
        <v>0</v>
      </c>
      <c r="AH87" s="179">
        <f t="shared" si="90"/>
        <v>0</v>
      </c>
      <c r="AI87" s="179">
        <v>0</v>
      </c>
      <c r="AJ87" s="179">
        <f t="shared" si="91"/>
        <v>0</v>
      </c>
      <c r="AK87" s="179">
        <v>0</v>
      </c>
      <c r="AL87" s="179">
        <f t="shared" si="92"/>
        <v>0</v>
      </c>
      <c r="AM87" s="179">
        <v>0</v>
      </c>
      <c r="AN87" s="179">
        <f t="shared" si="93"/>
        <v>0</v>
      </c>
      <c r="AO87" s="179"/>
      <c r="AP87" s="179"/>
      <c r="AQ87" s="171">
        <f t="shared" si="20"/>
        <v>8</v>
      </c>
      <c r="AR87" s="171">
        <f t="shared" si="20"/>
        <v>2000</v>
      </c>
    </row>
    <row r="88" spans="1:44" x14ac:dyDescent="0.3">
      <c r="A88" s="450" t="s">
        <v>535</v>
      </c>
      <c r="B88" s="451"/>
      <c r="C88" s="177">
        <v>200</v>
      </c>
      <c r="D88" s="178" t="s">
        <v>466</v>
      </c>
      <c r="E88" s="179">
        <v>8</v>
      </c>
      <c r="F88" s="179">
        <f t="shared" si="57"/>
        <v>1600</v>
      </c>
      <c r="G88" s="179">
        <v>0</v>
      </c>
      <c r="H88" s="179">
        <f t="shared" si="58"/>
        <v>0</v>
      </c>
      <c r="I88" s="179">
        <v>0</v>
      </c>
      <c r="J88" s="179">
        <f t="shared" si="82"/>
        <v>0</v>
      </c>
      <c r="K88" s="179">
        <v>0</v>
      </c>
      <c r="L88" s="179">
        <f t="shared" si="83"/>
        <v>0</v>
      </c>
      <c r="M88" s="179">
        <v>0</v>
      </c>
      <c r="N88" s="179">
        <f t="shared" si="84"/>
        <v>0</v>
      </c>
      <c r="O88" s="179"/>
      <c r="P88" s="179">
        <f t="shared" si="85"/>
        <v>0</v>
      </c>
      <c r="Q88" s="179">
        <v>0</v>
      </c>
      <c r="R88" s="179">
        <f t="shared" si="86"/>
        <v>0</v>
      </c>
      <c r="S88" s="179">
        <v>0</v>
      </c>
      <c r="T88" s="179">
        <f t="shared" si="87"/>
        <v>0</v>
      </c>
      <c r="U88" s="179">
        <v>0</v>
      </c>
      <c r="V88" s="179">
        <f t="shared" si="88"/>
        <v>0</v>
      </c>
      <c r="W88" s="179">
        <v>0</v>
      </c>
      <c r="X88" s="179">
        <f t="shared" si="60"/>
        <v>0</v>
      </c>
      <c r="Y88" s="179">
        <v>0</v>
      </c>
      <c r="Z88" s="179">
        <f t="shared" si="94"/>
        <v>0</v>
      </c>
      <c r="AA88" s="179">
        <v>0</v>
      </c>
      <c r="AB88" s="179">
        <f t="shared" si="95"/>
        <v>0</v>
      </c>
      <c r="AC88" s="179">
        <v>0</v>
      </c>
      <c r="AD88" s="179">
        <f t="shared" si="96"/>
        <v>0</v>
      </c>
      <c r="AE88" s="179">
        <v>0</v>
      </c>
      <c r="AF88" s="179">
        <f t="shared" si="89"/>
        <v>0</v>
      </c>
      <c r="AG88" s="179">
        <v>0</v>
      </c>
      <c r="AH88" s="179">
        <f t="shared" si="90"/>
        <v>0</v>
      </c>
      <c r="AI88" s="179">
        <v>0</v>
      </c>
      <c r="AJ88" s="179">
        <f t="shared" si="91"/>
        <v>0</v>
      </c>
      <c r="AK88" s="179">
        <v>0</v>
      </c>
      <c r="AL88" s="179">
        <f t="shared" si="92"/>
        <v>0</v>
      </c>
      <c r="AM88" s="179">
        <v>0</v>
      </c>
      <c r="AN88" s="179">
        <f t="shared" si="93"/>
        <v>0</v>
      </c>
      <c r="AO88" s="179"/>
      <c r="AP88" s="179"/>
      <c r="AQ88" s="171">
        <f t="shared" si="20"/>
        <v>8</v>
      </c>
      <c r="AR88" s="171">
        <f t="shared" si="20"/>
        <v>1600</v>
      </c>
    </row>
    <row r="89" spans="1:44" x14ac:dyDescent="0.3">
      <c r="A89" s="450" t="s">
        <v>536</v>
      </c>
      <c r="B89" s="451"/>
      <c r="C89" s="177">
        <v>40</v>
      </c>
      <c r="D89" s="178" t="s">
        <v>466</v>
      </c>
      <c r="E89" s="179">
        <v>25</v>
      </c>
      <c r="F89" s="179">
        <f t="shared" si="57"/>
        <v>1000</v>
      </c>
      <c r="G89" s="179">
        <v>0</v>
      </c>
      <c r="H89" s="179">
        <f t="shared" si="58"/>
        <v>0</v>
      </c>
      <c r="I89" s="179">
        <v>0</v>
      </c>
      <c r="J89" s="179">
        <f t="shared" si="82"/>
        <v>0</v>
      </c>
      <c r="K89" s="179">
        <v>0</v>
      </c>
      <c r="L89" s="179">
        <f t="shared" si="83"/>
        <v>0</v>
      </c>
      <c r="M89" s="179">
        <v>0</v>
      </c>
      <c r="N89" s="179">
        <f t="shared" si="84"/>
        <v>0</v>
      </c>
      <c r="O89" s="179"/>
      <c r="P89" s="179">
        <f t="shared" si="85"/>
        <v>0</v>
      </c>
      <c r="Q89" s="179">
        <v>0</v>
      </c>
      <c r="R89" s="179">
        <f t="shared" si="86"/>
        <v>0</v>
      </c>
      <c r="S89" s="179">
        <v>0</v>
      </c>
      <c r="T89" s="179">
        <f t="shared" si="87"/>
        <v>0</v>
      </c>
      <c r="U89" s="179">
        <v>0</v>
      </c>
      <c r="V89" s="179">
        <f t="shared" si="88"/>
        <v>0</v>
      </c>
      <c r="W89" s="179">
        <v>0</v>
      </c>
      <c r="X89" s="179">
        <f t="shared" si="60"/>
        <v>0</v>
      </c>
      <c r="Y89" s="179">
        <v>0</v>
      </c>
      <c r="Z89" s="179">
        <f t="shared" si="94"/>
        <v>0</v>
      </c>
      <c r="AA89" s="179">
        <v>0</v>
      </c>
      <c r="AB89" s="179">
        <f t="shared" si="95"/>
        <v>0</v>
      </c>
      <c r="AC89" s="179">
        <v>0</v>
      </c>
      <c r="AD89" s="179">
        <f t="shared" si="96"/>
        <v>0</v>
      </c>
      <c r="AE89" s="179">
        <v>0</v>
      </c>
      <c r="AF89" s="179">
        <f t="shared" si="89"/>
        <v>0</v>
      </c>
      <c r="AG89" s="179">
        <v>0</v>
      </c>
      <c r="AH89" s="179">
        <f t="shared" si="90"/>
        <v>0</v>
      </c>
      <c r="AI89" s="179">
        <v>0</v>
      </c>
      <c r="AJ89" s="179">
        <f t="shared" si="91"/>
        <v>0</v>
      </c>
      <c r="AK89" s="179">
        <v>0</v>
      </c>
      <c r="AL89" s="179">
        <f t="shared" si="92"/>
        <v>0</v>
      </c>
      <c r="AM89" s="179">
        <v>0</v>
      </c>
      <c r="AN89" s="179">
        <f t="shared" si="93"/>
        <v>0</v>
      </c>
      <c r="AO89" s="179"/>
      <c r="AP89" s="179"/>
      <c r="AQ89" s="171">
        <f t="shared" si="20"/>
        <v>25</v>
      </c>
      <c r="AR89" s="171">
        <f t="shared" si="20"/>
        <v>1000</v>
      </c>
    </row>
    <row r="90" spans="1:44" x14ac:dyDescent="0.3">
      <c r="A90" s="450" t="s">
        <v>537</v>
      </c>
      <c r="B90" s="451"/>
      <c r="C90" s="177">
        <v>500</v>
      </c>
      <c r="D90" s="178" t="s">
        <v>466</v>
      </c>
      <c r="E90" s="179">
        <v>1</v>
      </c>
      <c r="F90" s="179">
        <f t="shared" si="57"/>
        <v>500</v>
      </c>
      <c r="G90" s="179">
        <v>0</v>
      </c>
      <c r="H90" s="179">
        <f t="shared" si="58"/>
        <v>0</v>
      </c>
      <c r="I90" s="179">
        <v>0</v>
      </c>
      <c r="J90" s="179">
        <f t="shared" si="82"/>
        <v>0</v>
      </c>
      <c r="K90" s="179">
        <v>0</v>
      </c>
      <c r="L90" s="179">
        <f t="shared" si="83"/>
        <v>0</v>
      </c>
      <c r="M90" s="179">
        <v>0</v>
      </c>
      <c r="N90" s="179">
        <f t="shared" si="84"/>
        <v>0</v>
      </c>
      <c r="O90" s="179"/>
      <c r="P90" s="179">
        <f t="shared" si="85"/>
        <v>0</v>
      </c>
      <c r="Q90" s="179">
        <v>0</v>
      </c>
      <c r="R90" s="179">
        <f t="shared" si="86"/>
        <v>0</v>
      </c>
      <c r="S90" s="179">
        <v>0</v>
      </c>
      <c r="T90" s="179">
        <f t="shared" si="87"/>
        <v>0</v>
      </c>
      <c r="U90" s="179">
        <v>0</v>
      </c>
      <c r="V90" s="179">
        <f t="shared" si="88"/>
        <v>0</v>
      </c>
      <c r="W90" s="179">
        <v>0</v>
      </c>
      <c r="X90" s="179">
        <f t="shared" si="60"/>
        <v>0</v>
      </c>
      <c r="Y90" s="179">
        <v>0</v>
      </c>
      <c r="Z90" s="179">
        <f t="shared" si="94"/>
        <v>0</v>
      </c>
      <c r="AA90" s="179">
        <v>0</v>
      </c>
      <c r="AB90" s="179">
        <f t="shared" si="95"/>
        <v>0</v>
      </c>
      <c r="AC90" s="179">
        <v>0</v>
      </c>
      <c r="AD90" s="179">
        <f t="shared" si="96"/>
        <v>0</v>
      </c>
      <c r="AE90" s="179">
        <v>0</v>
      </c>
      <c r="AF90" s="179">
        <f t="shared" si="89"/>
        <v>0</v>
      </c>
      <c r="AG90" s="179">
        <v>0</v>
      </c>
      <c r="AH90" s="179">
        <f t="shared" si="90"/>
        <v>0</v>
      </c>
      <c r="AI90" s="179">
        <v>0</v>
      </c>
      <c r="AJ90" s="179">
        <f t="shared" si="91"/>
        <v>0</v>
      </c>
      <c r="AK90" s="179">
        <v>0</v>
      </c>
      <c r="AL90" s="179">
        <f t="shared" si="92"/>
        <v>0</v>
      </c>
      <c r="AM90" s="179">
        <v>0</v>
      </c>
      <c r="AN90" s="179">
        <f t="shared" si="93"/>
        <v>0</v>
      </c>
      <c r="AO90" s="179"/>
      <c r="AP90" s="179"/>
      <c r="AQ90" s="171">
        <f t="shared" ref="AQ90:AR131" si="97">E90+G90+I90+K90+M90+O90+Q90+S90+U90+W90+Y90+AA90+AC90+AE90+AG90+AI90+AK90+AM90+AO90</f>
        <v>1</v>
      </c>
      <c r="AR90" s="171">
        <f t="shared" si="97"/>
        <v>500</v>
      </c>
    </row>
    <row r="91" spans="1:44" x14ac:dyDescent="0.3">
      <c r="A91" s="454" t="s">
        <v>538</v>
      </c>
      <c r="B91" s="455"/>
      <c r="C91" s="177">
        <v>700</v>
      </c>
      <c r="D91" s="178" t="s">
        <v>539</v>
      </c>
      <c r="E91" s="179">
        <v>0</v>
      </c>
      <c r="F91" s="179">
        <f t="shared" si="57"/>
        <v>0</v>
      </c>
      <c r="G91" s="179">
        <v>1</v>
      </c>
      <c r="H91" s="179">
        <f t="shared" si="58"/>
        <v>700</v>
      </c>
      <c r="I91" s="179">
        <v>0</v>
      </c>
      <c r="J91" s="179">
        <f t="shared" si="82"/>
        <v>0</v>
      </c>
      <c r="K91" s="179">
        <v>0</v>
      </c>
      <c r="L91" s="179">
        <f t="shared" si="83"/>
        <v>0</v>
      </c>
      <c r="M91" s="179">
        <v>0</v>
      </c>
      <c r="N91" s="179">
        <f t="shared" si="84"/>
        <v>0</v>
      </c>
      <c r="O91" s="179">
        <v>0</v>
      </c>
      <c r="P91" s="179">
        <f t="shared" si="85"/>
        <v>0</v>
      </c>
      <c r="Q91" s="179">
        <v>1</v>
      </c>
      <c r="R91" s="179">
        <f t="shared" si="86"/>
        <v>700</v>
      </c>
      <c r="S91" s="179">
        <v>0</v>
      </c>
      <c r="T91" s="179">
        <f t="shared" si="87"/>
        <v>0</v>
      </c>
      <c r="U91" s="179">
        <v>0</v>
      </c>
      <c r="V91" s="179">
        <f t="shared" si="88"/>
        <v>0</v>
      </c>
      <c r="W91" s="179">
        <v>0</v>
      </c>
      <c r="X91" s="179">
        <f t="shared" si="60"/>
        <v>0</v>
      </c>
      <c r="Y91" s="179">
        <v>0</v>
      </c>
      <c r="Z91" s="179">
        <f t="shared" si="94"/>
        <v>0</v>
      </c>
      <c r="AA91" s="179">
        <v>0</v>
      </c>
      <c r="AB91" s="179">
        <f t="shared" si="95"/>
        <v>0</v>
      </c>
      <c r="AC91" s="179">
        <v>1</v>
      </c>
      <c r="AD91" s="179">
        <f t="shared" si="96"/>
        <v>700</v>
      </c>
      <c r="AE91" s="179">
        <v>0</v>
      </c>
      <c r="AF91" s="179"/>
      <c r="AG91" s="179">
        <v>0</v>
      </c>
      <c r="AH91" s="179"/>
      <c r="AI91" s="179">
        <v>0</v>
      </c>
      <c r="AJ91" s="179"/>
      <c r="AK91" s="179">
        <v>0</v>
      </c>
      <c r="AL91" s="179"/>
      <c r="AM91" s="179">
        <v>0</v>
      </c>
      <c r="AN91" s="179"/>
      <c r="AO91" s="179"/>
      <c r="AP91" s="179"/>
      <c r="AQ91" s="171">
        <f t="shared" si="97"/>
        <v>3</v>
      </c>
      <c r="AR91" s="171">
        <f t="shared" si="97"/>
        <v>2100</v>
      </c>
    </row>
    <row r="92" spans="1:44" x14ac:dyDescent="0.3">
      <c r="A92" s="182" t="s">
        <v>540</v>
      </c>
      <c r="B92" s="183"/>
      <c r="C92" s="184"/>
      <c r="D92" s="185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71">
        <f t="shared" si="97"/>
        <v>0</v>
      </c>
      <c r="AR92" s="171">
        <f t="shared" si="97"/>
        <v>0</v>
      </c>
    </row>
    <row r="93" spans="1:44" x14ac:dyDescent="0.3">
      <c r="A93" s="450" t="s">
        <v>541</v>
      </c>
      <c r="B93" s="451"/>
      <c r="C93" s="177">
        <v>15</v>
      </c>
      <c r="D93" s="178" t="s">
        <v>466</v>
      </c>
      <c r="E93" s="179">
        <v>1</v>
      </c>
      <c r="F93" s="179">
        <f t="shared" si="57"/>
        <v>15</v>
      </c>
      <c r="G93" s="179">
        <v>0</v>
      </c>
      <c r="H93" s="179">
        <f t="shared" si="58"/>
        <v>0</v>
      </c>
      <c r="I93" s="179">
        <v>0</v>
      </c>
      <c r="J93" s="179">
        <f t="shared" si="82"/>
        <v>0</v>
      </c>
      <c r="K93" s="179">
        <v>0</v>
      </c>
      <c r="L93" s="179">
        <f t="shared" si="83"/>
        <v>0</v>
      </c>
      <c r="M93" s="179">
        <v>0</v>
      </c>
      <c r="N93" s="179">
        <f t="shared" si="84"/>
        <v>0</v>
      </c>
      <c r="O93" s="179">
        <v>0</v>
      </c>
      <c r="P93" s="179">
        <f t="shared" si="85"/>
        <v>0</v>
      </c>
      <c r="Q93" s="179">
        <v>0</v>
      </c>
      <c r="R93" s="179">
        <f t="shared" si="86"/>
        <v>0</v>
      </c>
      <c r="S93" s="179">
        <v>0</v>
      </c>
      <c r="T93" s="179">
        <f t="shared" si="87"/>
        <v>0</v>
      </c>
      <c r="U93" s="179">
        <v>0</v>
      </c>
      <c r="V93" s="179">
        <f t="shared" si="88"/>
        <v>0</v>
      </c>
      <c r="W93" s="179">
        <v>0</v>
      </c>
      <c r="X93" s="179">
        <f t="shared" si="60"/>
        <v>0</v>
      </c>
      <c r="Y93" s="179">
        <v>0</v>
      </c>
      <c r="Z93" s="179">
        <f t="shared" si="94"/>
        <v>0</v>
      </c>
      <c r="AA93" s="179">
        <v>0</v>
      </c>
      <c r="AB93" s="179">
        <f t="shared" si="95"/>
        <v>0</v>
      </c>
      <c r="AC93" s="179">
        <v>0</v>
      </c>
      <c r="AD93" s="179">
        <f t="shared" si="96"/>
        <v>0</v>
      </c>
      <c r="AE93" s="179">
        <v>0</v>
      </c>
      <c r="AF93" s="179">
        <f t="shared" ref="AF93:AF94" si="98">+AE93*$C93</f>
        <v>0</v>
      </c>
      <c r="AG93" s="179">
        <v>0</v>
      </c>
      <c r="AH93" s="179">
        <f t="shared" ref="AH93:AH94" si="99">+AG93*$C93</f>
        <v>0</v>
      </c>
      <c r="AI93" s="179">
        <v>0</v>
      </c>
      <c r="AJ93" s="179">
        <f t="shared" ref="AJ93:AJ94" si="100">+AI93*$C93</f>
        <v>0</v>
      </c>
      <c r="AK93" s="179">
        <v>0</v>
      </c>
      <c r="AL93" s="179">
        <f t="shared" ref="AL93:AL94" si="101">+AK93*$C93</f>
        <v>0</v>
      </c>
      <c r="AM93" s="179">
        <v>0</v>
      </c>
      <c r="AN93" s="179">
        <f t="shared" ref="AN93:AN94" si="102">+AM93*$C93</f>
        <v>0</v>
      </c>
      <c r="AO93" s="179"/>
      <c r="AP93" s="179"/>
      <c r="AQ93" s="171">
        <f t="shared" si="97"/>
        <v>1</v>
      </c>
      <c r="AR93" s="171">
        <f t="shared" si="97"/>
        <v>15</v>
      </c>
    </row>
    <row r="94" spans="1:44" x14ac:dyDescent="0.3">
      <c r="A94" s="450" t="s">
        <v>542</v>
      </c>
      <c r="B94" s="451"/>
      <c r="C94" s="177">
        <v>10</v>
      </c>
      <c r="D94" s="178" t="s">
        <v>481</v>
      </c>
      <c r="E94" s="179">
        <v>0</v>
      </c>
      <c r="F94" s="179">
        <f t="shared" si="57"/>
        <v>0</v>
      </c>
      <c r="G94" s="179">
        <v>1</v>
      </c>
      <c r="H94" s="179">
        <f t="shared" si="58"/>
        <v>10</v>
      </c>
      <c r="I94" s="179">
        <v>1</v>
      </c>
      <c r="J94" s="179">
        <f t="shared" si="82"/>
        <v>10</v>
      </c>
      <c r="K94" s="179">
        <v>1</v>
      </c>
      <c r="L94" s="179">
        <f t="shared" si="83"/>
        <v>10</v>
      </c>
      <c r="M94" s="179">
        <v>1</v>
      </c>
      <c r="N94" s="179">
        <f t="shared" si="84"/>
        <v>10</v>
      </c>
      <c r="O94" s="179">
        <v>1</v>
      </c>
      <c r="P94" s="179">
        <f t="shared" si="85"/>
        <v>10</v>
      </c>
      <c r="Q94" s="179">
        <v>1</v>
      </c>
      <c r="R94" s="179">
        <f t="shared" si="86"/>
        <v>10</v>
      </c>
      <c r="S94" s="179">
        <v>1</v>
      </c>
      <c r="T94" s="179">
        <f t="shared" si="87"/>
        <v>10</v>
      </c>
      <c r="U94" s="179">
        <v>1</v>
      </c>
      <c r="V94" s="179">
        <f t="shared" si="88"/>
        <v>10</v>
      </c>
      <c r="W94" s="179">
        <v>1</v>
      </c>
      <c r="X94" s="179">
        <f t="shared" si="60"/>
        <v>10</v>
      </c>
      <c r="Y94" s="179">
        <v>1</v>
      </c>
      <c r="Z94" s="179">
        <f t="shared" si="94"/>
        <v>10</v>
      </c>
      <c r="AA94" s="179">
        <v>1</v>
      </c>
      <c r="AB94" s="179">
        <f t="shared" si="95"/>
        <v>10</v>
      </c>
      <c r="AC94" s="179">
        <v>1</v>
      </c>
      <c r="AD94" s="179">
        <f t="shared" si="96"/>
        <v>10</v>
      </c>
      <c r="AE94" s="179">
        <v>1</v>
      </c>
      <c r="AF94" s="179">
        <f t="shared" si="98"/>
        <v>10</v>
      </c>
      <c r="AG94" s="179">
        <v>1</v>
      </c>
      <c r="AH94" s="179">
        <f t="shared" si="99"/>
        <v>10</v>
      </c>
      <c r="AI94" s="179">
        <v>1</v>
      </c>
      <c r="AJ94" s="179">
        <f t="shared" si="100"/>
        <v>10</v>
      </c>
      <c r="AK94" s="179">
        <v>1</v>
      </c>
      <c r="AL94" s="179">
        <f t="shared" si="101"/>
        <v>10</v>
      </c>
      <c r="AM94" s="179">
        <v>1</v>
      </c>
      <c r="AN94" s="179">
        <f t="shared" si="102"/>
        <v>10</v>
      </c>
      <c r="AO94" s="179"/>
      <c r="AP94" s="179"/>
      <c r="AQ94" s="171">
        <f t="shared" si="97"/>
        <v>17</v>
      </c>
      <c r="AR94" s="171">
        <f t="shared" si="97"/>
        <v>170</v>
      </c>
    </row>
    <row r="95" spans="1:44" x14ac:dyDescent="0.3">
      <c r="A95" s="187" t="s">
        <v>543</v>
      </c>
      <c r="B95" s="188"/>
      <c r="C95" s="189"/>
      <c r="D95" s="190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71">
        <f t="shared" si="97"/>
        <v>0</v>
      </c>
      <c r="AR95" s="171">
        <f t="shared" si="97"/>
        <v>0</v>
      </c>
    </row>
    <row r="96" spans="1:44" x14ac:dyDescent="0.3">
      <c r="A96" s="456" t="s">
        <v>544</v>
      </c>
      <c r="B96" s="457"/>
      <c r="C96" s="192">
        <v>60</v>
      </c>
      <c r="D96" s="193" t="s">
        <v>545</v>
      </c>
      <c r="E96" s="194">
        <v>29</v>
      </c>
      <c r="F96" s="194">
        <f>(+E96*$C96)*2</f>
        <v>3480</v>
      </c>
      <c r="G96" s="194">
        <v>0</v>
      </c>
      <c r="H96" s="194">
        <f t="shared" si="58"/>
        <v>0</v>
      </c>
      <c r="I96" s="194">
        <v>0</v>
      </c>
      <c r="J96" s="194">
        <f t="shared" si="82"/>
        <v>0</v>
      </c>
      <c r="K96" s="194">
        <v>0</v>
      </c>
      <c r="L96" s="194">
        <f t="shared" si="83"/>
        <v>0</v>
      </c>
      <c r="M96" s="194">
        <v>0</v>
      </c>
      <c r="N96" s="194">
        <f t="shared" si="84"/>
        <v>0</v>
      </c>
      <c r="O96" s="194">
        <v>0</v>
      </c>
      <c r="P96" s="194">
        <f t="shared" si="85"/>
        <v>0</v>
      </c>
      <c r="Q96" s="194">
        <v>0</v>
      </c>
      <c r="R96" s="194">
        <f t="shared" si="86"/>
        <v>0</v>
      </c>
      <c r="S96" s="194">
        <v>0</v>
      </c>
      <c r="T96" s="194">
        <f t="shared" si="87"/>
        <v>0</v>
      </c>
      <c r="U96" s="194">
        <v>0</v>
      </c>
      <c r="V96" s="194">
        <f t="shared" si="88"/>
        <v>0</v>
      </c>
      <c r="W96" s="194">
        <v>0</v>
      </c>
      <c r="X96" s="194">
        <f t="shared" si="88"/>
        <v>0</v>
      </c>
      <c r="Y96" s="194">
        <v>0</v>
      </c>
      <c r="Z96" s="194">
        <f t="shared" si="88"/>
        <v>0</v>
      </c>
      <c r="AA96" s="194">
        <v>0</v>
      </c>
      <c r="AB96" s="194">
        <f t="shared" si="88"/>
        <v>0</v>
      </c>
      <c r="AC96" s="194">
        <v>0</v>
      </c>
      <c r="AD96" s="194">
        <f>+AC96*$C96</f>
        <v>0</v>
      </c>
      <c r="AE96" s="194">
        <v>0</v>
      </c>
      <c r="AF96" s="194">
        <f>+AE96*$C96</f>
        <v>0</v>
      </c>
      <c r="AG96" s="194">
        <v>0</v>
      </c>
      <c r="AH96" s="194">
        <f>+AG96*$C96</f>
        <v>0</v>
      </c>
      <c r="AI96" s="194">
        <v>0</v>
      </c>
      <c r="AJ96" s="194">
        <f>+AI96*$C96</f>
        <v>0</v>
      </c>
      <c r="AK96" s="194">
        <v>0</v>
      </c>
      <c r="AL96" s="194">
        <f>+AK96*$C96</f>
        <v>0</v>
      </c>
      <c r="AM96" s="194">
        <v>0</v>
      </c>
      <c r="AN96" s="194">
        <f>+AM96*$C96</f>
        <v>0</v>
      </c>
      <c r="AO96" s="194"/>
      <c r="AP96" s="194"/>
      <c r="AQ96" s="171">
        <f t="shared" si="97"/>
        <v>29</v>
      </c>
      <c r="AR96" s="171">
        <f t="shared" si="97"/>
        <v>3480</v>
      </c>
    </row>
    <row r="97" spans="1:44" x14ac:dyDescent="0.3">
      <c r="A97" s="456" t="s">
        <v>546</v>
      </c>
      <c r="B97" s="457"/>
      <c r="C97" s="192">
        <v>22</v>
      </c>
      <c r="D97" s="193" t="s">
        <v>545</v>
      </c>
      <c r="E97" s="194">
        <v>17</v>
      </c>
      <c r="F97" s="194">
        <f>(+E97*$C97)*2</f>
        <v>748</v>
      </c>
      <c r="G97" s="194">
        <v>0</v>
      </c>
      <c r="H97" s="194">
        <f t="shared" si="58"/>
        <v>0</v>
      </c>
      <c r="I97" s="194">
        <v>0</v>
      </c>
      <c r="J97" s="194">
        <f t="shared" si="82"/>
        <v>0</v>
      </c>
      <c r="K97" s="194">
        <v>0</v>
      </c>
      <c r="L97" s="194">
        <f t="shared" si="83"/>
        <v>0</v>
      </c>
      <c r="M97" s="194">
        <v>0</v>
      </c>
      <c r="N97" s="194">
        <f t="shared" si="84"/>
        <v>0</v>
      </c>
      <c r="O97" s="194">
        <v>0</v>
      </c>
      <c r="P97" s="194">
        <f t="shared" si="85"/>
        <v>0</v>
      </c>
      <c r="Q97" s="194">
        <v>0</v>
      </c>
      <c r="R97" s="194">
        <f t="shared" si="86"/>
        <v>0</v>
      </c>
      <c r="S97" s="194">
        <v>0</v>
      </c>
      <c r="T97" s="194">
        <f t="shared" si="87"/>
        <v>0</v>
      </c>
      <c r="U97" s="194">
        <v>0</v>
      </c>
      <c r="V97" s="194">
        <f t="shared" ref="V97:AB114" si="103">+U97*$C97</f>
        <v>0</v>
      </c>
      <c r="W97" s="194">
        <v>0</v>
      </c>
      <c r="X97" s="194">
        <f t="shared" si="103"/>
        <v>0</v>
      </c>
      <c r="Y97" s="194">
        <v>0</v>
      </c>
      <c r="Z97" s="194">
        <f t="shared" si="103"/>
        <v>0</v>
      </c>
      <c r="AA97" s="194">
        <v>0</v>
      </c>
      <c r="AB97" s="194">
        <f t="shared" si="103"/>
        <v>0</v>
      </c>
      <c r="AC97" s="194">
        <v>0</v>
      </c>
      <c r="AD97" s="194">
        <f t="shared" ref="AD97:AD109" si="104">+AC97*$C97</f>
        <v>0</v>
      </c>
      <c r="AE97" s="194">
        <v>0</v>
      </c>
      <c r="AF97" s="194">
        <f t="shared" ref="AF97:AF109" si="105">+AE97*$C97</f>
        <v>0</v>
      </c>
      <c r="AG97" s="194">
        <v>0</v>
      </c>
      <c r="AH97" s="194">
        <f t="shared" ref="AH97:AH109" si="106">+AG97*$C97</f>
        <v>0</v>
      </c>
      <c r="AI97" s="194">
        <v>0</v>
      </c>
      <c r="AJ97" s="194">
        <f t="shared" ref="AJ97:AJ109" si="107">+AI97*$C97</f>
        <v>0</v>
      </c>
      <c r="AK97" s="194">
        <v>0</v>
      </c>
      <c r="AL97" s="194">
        <f t="shared" ref="AL97:AL109" si="108">+AK97*$C97</f>
        <v>0</v>
      </c>
      <c r="AM97" s="194">
        <v>0</v>
      </c>
      <c r="AN97" s="194">
        <f t="shared" ref="AN97:AN109" si="109">+AM97*$C97</f>
        <v>0</v>
      </c>
      <c r="AO97" s="194"/>
      <c r="AP97" s="194"/>
      <c r="AQ97" s="171">
        <f t="shared" si="97"/>
        <v>17</v>
      </c>
      <c r="AR97" s="171">
        <f t="shared" si="97"/>
        <v>748</v>
      </c>
    </row>
    <row r="98" spans="1:44" x14ac:dyDescent="0.3">
      <c r="A98" s="456" t="s">
        <v>547</v>
      </c>
      <c r="B98" s="457"/>
      <c r="C98" s="192">
        <v>10</v>
      </c>
      <c r="D98" s="193" t="s">
        <v>466</v>
      </c>
      <c r="E98" s="194">
        <v>17</v>
      </c>
      <c r="F98" s="194">
        <f t="shared" si="57"/>
        <v>170</v>
      </c>
      <c r="G98" s="194">
        <v>0</v>
      </c>
      <c r="H98" s="194">
        <f t="shared" si="58"/>
        <v>0</v>
      </c>
      <c r="I98" s="194">
        <v>0</v>
      </c>
      <c r="J98" s="194">
        <f t="shared" si="82"/>
        <v>0</v>
      </c>
      <c r="K98" s="194">
        <v>0</v>
      </c>
      <c r="L98" s="194">
        <f t="shared" si="83"/>
        <v>0</v>
      </c>
      <c r="M98" s="194">
        <v>0</v>
      </c>
      <c r="N98" s="194">
        <f t="shared" si="84"/>
        <v>0</v>
      </c>
      <c r="O98" s="194">
        <v>0</v>
      </c>
      <c r="P98" s="194">
        <f t="shared" si="85"/>
        <v>0</v>
      </c>
      <c r="Q98" s="194">
        <v>0</v>
      </c>
      <c r="R98" s="194">
        <f t="shared" si="86"/>
        <v>0</v>
      </c>
      <c r="S98" s="194">
        <v>0</v>
      </c>
      <c r="T98" s="194">
        <f t="shared" si="87"/>
        <v>0</v>
      </c>
      <c r="U98" s="194">
        <v>0</v>
      </c>
      <c r="V98" s="194">
        <f t="shared" si="103"/>
        <v>0</v>
      </c>
      <c r="W98" s="194">
        <v>0</v>
      </c>
      <c r="X98" s="194">
        <f t="shared" si="103"/>
        <v>0</v>
      </c>
      <c r="Y98" s="194">
        <v>0</v>
      </c>
      <c r="Z98" s="194">
        <f t="shared" si="103"/>
        <v>0</v>
      </c>
      <c r="AA98" s="194">
        <v>0</v>
      </c>
      <c r="AB98" s="194">
        <f t="shared" si="103"/>
        <v>0</v>
      </c>
      <c r="AC98" s="194">
        <v>0</v>
      </c>
      <c r="AD98" s="194">
        <f t="shared" si="104"/>
        <v>0</v>
      </c>
      <c r="AE98" s="194">
        <v>0</v>
      </c>
      <c r="AF98" s="194">
        <f t="shared" si="105"/>
        <v>0</v>
      </c>
      <c r="AG98" s="194">
        <v>0</v>
      </c>
      <c r="AH98" s="194">
        <f t="shared" si="106"/>
        <v>0</v>
      </c>
      <c r="AI98" s="194">
        <v>0</v>
      </c>
      <c r="AJ98" s="194">
        <f t="shared" si="107"/>
        <v>0</v>
      </c>
      <c r="AK98" s="194">
        <v>0</v>
      </c>
      <c r="AL98" s="194">
        <f t="shared" si="108"/>
        <v>0</v>
      </c>
      <c r="AM98" s="194">
        <v>0</v>
      </c>
      <c r="AN98" s="194">
        <f t="shared" si="109"/>
        <v>0</v>
      </c>
      <c r="AO98" s="194"/>
      <c r="AP98" s="194"/>
      <c r="AQ98" s="171">
        <f t="shared" si="97"/>
        <v>17</v>
      </c>
      <c r="AR98" s="171" t="s">
        <v>548</v>
      </c>
    </row>
    <row r="99" spans="1:44" x14ac:dyDescent="0.3">
      <c r="A99" s="456" t="s">
        <v>549</v>
      </c>
      <c r="B99" s="457"/>
      <c r="C99" s="192">
        <v>85</v>
      </c>
      <c r="D99" s="193" t="s">
        <v>493</v>
      </c>
      <c r="E99" s="194">
        <v>0</v>
      </c>
      <c r="F99" s="194">
        <f t="shared" si="57"/>
        <v>0</v>
      </c>
      <c r="G99" s="194">
        <v>17</v>
      </c>
      <c r="H99" s="194">
        <f t="shared" si="58"/>
        <v>1445</v>
      </c>
      <c r="I99" s="194">
        <v>17</v>
      </c>
      <c r="J99" s="194">
        <f t="shared" si="82"/>
        <v>1445</v>
      </c>
      <c r="K99" s="194">
        <v>17</v>
      </c>
      <c r="L99" s="194">
        <f t="shared" si="83"/>
        <v>1445</v>
      </c>
      <c r="M99" s="194">
        <v>17</v>
      </c>
      <c r="N99" s="194">
        <f t="shared" si="84"/>
        <v>1445</v>
      </c>
      <c r="O99" s="194">
        <v>17</v>
      </c>
      <c r="P99" s="194">
        <f t="shared" si="85"/>
        <v>1445</v>
      </c>
      <c r="Q99" s="194">
        <v>17</v>
      </c>
      <c r="R99" s="194">
        <f t="shared" si="86"/>
        <v>1445</v>
      </c>
      <c r="S99" s="194">
        <v>17</v>
      </c>
      <c r="T99" s="194">
        <f t="shared" si="87"/>
        <v>1445</v>
      </c>
      <c r="U99" s="194">
        <v>17</v>
      </c>
      <c r="V99" s="194">
        <f t="shared" si="103"/>
        <v>1445</v>
      </c>
      <c r="W99" s="194">
        <v>17</v>
      </c>
      <c r="X99" s="194">
        <f t="shared" si="103"/>
        <v>1445</v>
      </c>
      <c r="Y99" s="194">
        <v>17</v>
      </c>
      <c r="Z99" s="194">
        <f t="shared" si="103"/>
        <v>1445</v>
      </c>
      <c r="AA99" s="194">
        <v>17</v>
      </c>
      <c r="AB99" s="194">
        <f t="shared" si="103"/>
        <v>1445</v>
      </c>
      <c r="AC99" s="194">
        <v>17</v>
      </c>
      <c r="AD99" s="194">
        <f t="shared" si="104"/>
        <v>1445</v>
      </c>
      <c r="AE99" s="194">
        <v>17</v>
      </c>
      <c r="AF99" s="194">
        <f t="shared" si="105"/>
        <v>1445</v>
      </c>
      <c r="AG99" s="194">
        <v>17</v>
      </c>
      <c r="AH99" s="194">
        <f t="shared" si="106"/>
        <v>1445</v>
      </c>
      <c r="AI99" s="194">
        <v>17</v>
      </c>
      <c r="AJ99" s="194">
        <f t="shared" si="107"/>
        <v>1445</v>
      </c>
      <c r="AK99" s="194">
        <v>17</v>
      </c>
      <c r="AL99" s="194">
        <f t="shared" si="108"/>
        <v>1445</v>
      </c>
      <c r="AM99" s="194">
        <v>17</v>
      </c>
      <c r="AN99" s="194">
        <f t="shared" si="109"/>
        <v>1445</v>
      </c>
      <c r="AO99" s="194"/>
      <c r="AP99" s="194"/>
      <c r="AQ99" s="171">
        <f t="shared" si="97"/>
        <v>289</v>
      </c>
      <c r="AR99" s="171">
        <f t="shared" si="97"/>
        <v>24565</v>
      </c>
    </row>
    <row r="100" spans="1:44" x14ac:dyDescent="0.3">
      <c r="A100" s="456" t="s">
        <v>550</v>
      </c>
      <c r="B100" s="457"/>
      <c r="C100" s="192">
        <v>20</v>
      </c>
      <c r="D100" s="193" t="s">
        <v>551</v>
      </c>
      <c r="E100" s="194">
        <v>0</v>
      </c>
      <c r="F100" s="194">
        <f t="shared" si="57"/>
        <v>0</v>
      </c>
      <c r="G100" s="194">
        <v>17</v>
      </c>
      <c r="H100" s="194">
        <f t="shared" si="58"/>
        <v>340</v>
      </c>
      <c r="I100" s="194">
        <v>0</v>
      </c>
      <c r="J100" s="194">
        <f t="shared" si="82"/>
        <v>0</v>
      </c>
      <c r="K100" s="194">
        <v>0</v>
      </c>
      <c r="L100" s="194">
        <f t="shared" si="83"/>
        <v>0</v>
      </c>
      <c r="M100" s="194">
        <v>17</v>
      </c>
      <c r="N100" s="194">
        <f t="shared" si="84"/>
        <v>340</v>
      </c>
      <c r="O100" s="194">
        <v>0</v>
      </c>
      <c r="P100" s="194">
        <f t="shared" si="85"/>
        <v>0</v>
      </c>
      <c r="Q100" s="194">
        <v>0</v>
      </c>
      <c r="R100" s="194">
        <f t="shared" si="86"/>
        <v>0</v>
      </c>
      <c r="S100" s="194">
        <v>17</v>
      </c>
      <c r="T100" s="194">
        <f t="shared" si="87"/>
        <v>340</v>
      </c>
      <c r="U100" s="194">
        <v>0</v>
      </c>
      <c r="V100" s="194">
        <f t="shared" si="103"/>
        <v>0</v>
      </c>
      <c r="W100" s="194">
        <v>0</v>
      </c>
      <c r="X100" s="194">
        <f t="shared" si="103"/>
        <v>0</v>
      </c>
      <c r="Y100" s="194">
        <v>17</v>
      </c>
      <c r="Z100" s="194">
        <f t="shared" si="103"/>
        <v>340</v>
      </c>
      <c r="AA100" s="194">
        <v>0</v>
      </c>
      <c r="AB100" s="194">
        <f t="shared" si="103"/>
        <v>0</v>
      </c>
      <c r="AC100" s="194">
        <v>0</v>
      </c>
      <c r="AD100" s="194">
        <f t="shared" si="104"/>
        <v>0</v>
      </c>
      <c r="AE100" s="194"/>
      <c r="AF100" s="194">
        <f t="shared" si="105"/>
        <v>0</v>
      </c>
      <c r="AG100" s="194">
        <v>0</v>
      </c>
      <c r="AH100" s="194">
        <f t="shared" si="106"/>
        <v>0</v>
      </c>
      <c r="AI100" s="194">
        <v>0</v>
      </c>
      <c r="AJ100" s="194">
        <f t="shared" si="107"/>
        <v>0</v>
      </c>
      <c r="AK100" s="194">
        <v>17</v>
      </c>
      <c r="AL100" s="194">
        <f t="shared" si="108"/>
        <v>340</v>
      </c>
      <c r="AM100" s="194">
        <v>0</v>
      </c>
      <c r="AN100" s="194">
        <f t="shared" si="109"/>
        <v>0</v>
      </c>
      <c r="AO100" s="194"/>
      <c r="AP100" s="194"/>
      <c r="AQ100" s="171">
        <f t="shared" si="97"/>
        <v>85</v>
      </c>
      <c r="AR100" s="171">
        <f t="shared" si="97"/>
        <v>1700</v>
      </c>
    </row>
    <row r="101" spans="1:44" x14ac:dyDescent="0.3">
      <c r="A101" s="456" t="s">
        <v>552</v>
      </c>
      <c r="B101" s="457"/>
      <c r="C101" s="192">
        <v>40</v>
      </c>
      <c r="D101" s="193" t="s">
        <v>545</v>
      </c>
      <c r="E101" s="194">
        <v>17</v>
      </c>
      <c r="F101" s="194">
        <f>(+E101*$C101)*2</f>
        <v>1360</v>
      </c>
      <c r="G101" s="194">
        <v>0</v>
      </c>
      <c r="H101" s="194">
        <f t="shared" si="58"/>
        <v>0</v>
      </c>
      <c r="I101" s="194">
        <v>0</v>
      </c>
      <c r="J101" s="194">
        <f t="shared" si="82"/>
        <v>0</v>
      </c>
      <c r="K101" s="194">
        <v>0</v>
      </c>
      <c r="L101" s="194">
        <f t="shared" si="83"/>
        <v>0</v>
      </c>
      <c r="M101" s="194">
        <v>0</v>
      </c>
      <c r="N101" s="194">
        <f t="shared" si="84"/>
        <v>0</v>
      </c>
      <c r="O101" s="194">
        <v>0</v>
      </c>
      <c r="P101" s="194">
        <f t="shared" si="85"/>
        <v>0</v>
      </c>
      <c r="Q101" s="194">
        <v>0</v>
      </c>
      <c r="R101" s="194">
        <f t="shared" si="86"/>
        <v>0</v>
      </c>
      <c r="S101" s="194">
        <v>0</v>
      </c>
      <c r="T101" s="194">
        <f t="shared" si="87"/>
        <v>0</v>
      </c>
      <c r="U101" s="194">
        <v>0</v>
      </c>
      <c r="V101" s="194">
        <f t="shared" si="103"/>
        <v>0</v>
      </c>
      <c r="W101" s="194">
        <v>0</v>
      </c>
      <c r="X101" s="194">
        <f t="shared" si="103"/>
        <v>0</v>
      </c>
      <c r="Y101" s="194">
        <v>0</v>
      </c>
      <c r="Z101" s="194">
        <f t="shared" si="103"/>
        <v>0</v>
      </c>
      <c r="AA101" s="194">
        <v>0</v>
      </c>
      <c r="AB101" s="194">
        <f t="shared" si="103"/>
        <v>0</v>
      </c>
      <c r="AC101" s="194">
        <v>0</v>
      </c>
      <c r="AD101" s="194">
        <f t="shared" si="104"/>
        <v>0</v>
      </c>
      <c r="AE101" s="194">
        <v>0</v>
      </c>
      <c r="AF101" s="194">
        <f t="shared" si="105"/>
        <v>0</v>
      </c>
      <c r="AG101" s="194">
        <v>0</v>
      </c>
      <c r="AH101" s="194">
        <f t="shared" si="106"/>
        <v>0</v>
      </c>
      <c r="AI101" s="194">
        <v>0</v>
      </c>
      <c r="AJ101" s="194">
        <f t="shared" si="107"/>
        <v>0</v>
      </c>
      <c r="AK101" s="194">
        <v>0</v>
      </c>
      <c r="AL101" s="194">
        <f t="shared" si="108"/>
        <v>0</v>
      </c>
      <c r="AM101" s="194">
        <v>0</v>
      </c>
      <c r="AN101" s="194">
        <f t="shared" si="109"/>
        <v>0</v>
      </c>
      <c r="AO101" s="194"/>
      <c r="AP101" s="194"/>
      <c r="AQ101" s="171">
        <f t="shared" si="97"/>
        <v>17</v>
      </c>
      <c r="AR101" s="171">
        <f t="shared" si="97"/>
        <v>1360</v>
      </c>
    </row>
    <row r="102" spans="1:44" x14ac:dyDescent="0.3">
      <c r="A102" s="456" t="s">
        <v>553</v>
      </c>
      <c r="B102" s="457"/>
      <c r="C102" s="192">
        <v>55</v>
      </c>
      <c r="D102" s="193" t="s">
        <v>545</v>
      </c>
      <c r="E102" s="194">
        <v>29</v>
      </c>
      <c r="F102" s="194">
        <f>(+E102*$C102)*2</f>
        <v>3190</v>
      </c>
      <c r="G102" s="194">
        <v>0</v>
      </c>
      <c r="H102" s="194">
        <f t="shared" si="58"/>
        <v>0</v>
      </c>
      <c r="I102" s="194">
        <v>0</v>
      </c>
      <c r="J102" s="194">
        <f t="shared" si="82"/>
        <v>0</v>
      </c>
      <c r="K102" s="194">
        <v>0</v>
      </c>
      <c r="L102" s="194">
        <f t="shared" si="83"/>
        <v>0</v>
      </c>
      <c r="M102" s="194">
        <v>0</v>
      </c>
      <c r="N102" s="194">
        <f t="shared" si="84"/>
        <v>0</v>
      </c>
      <c r="O102" s="194">
        <v>0</v>
      </c>
      <c r="P102" s="194">
        <f t="shared" si="85"/>
        <v>0</v>
      </c>
      <c r="Q102" s="194">
        <v>0</v>
      </c>
      <c r="R102" s="194">
        <f t="shared" si="86"/>
        <v>0</v>
      </c>
      <c r="S102" s="194">
        <v>0</v>
      </c>
      <c r="T102" s="194">
        <f t="shared" si="87"/>
        <v>0</v>
      </c>
      <c r="U102" s="194">
        <v>0</v>
      </c>
      <c r="V102" s="194">
        <f t="shared" si="103"/>
        <v>0</v>
      </c>
      <c r="W102" s="194">
        <v>0</v>
      </c>
      <c r="X102" s="194">
        <f t="shared" si="103"/>
        <v>0</v>
      </c>
      <c r="Y102" s="194">
        <v>0</v>
      </c>
      <c r="Z102" s="194">
        <f t="shared" si="103"/>
        <v>0</v>
      </c>
      <c r="AA102" s="194">
        <v>0</v>
      </c>
      <c r="AB102" s="194">
        <f t="shared" si="103"/>
        <v>0</v>
      </c>
      <c r="AC102" s="194">
        <v>0</v>
      </c>
      <c r="AD102" s="194">
        <f t="shared" si="104"/>
        <v>0</v>
      </c>
      <c r="AE102" s="194">
        <v>0</v>
      </c>
      <c r="AF102" s="194">
        <f t="shared" si="105"/>
        <v>0</v>
      </c>
      <c r="AG102" s="194">
        <v>0</v>
      </c>
      <c r="AH102" s="194">
        <f t="shared" si="106"/>
        <v>0</v>
      </c>
      <c r="AI102" s="194">
        <v>0</v>
      </c>
      <c r="AJ102" s="194">
        <f t="shared" si="107"/>
        <v>0</v>
      </c>
      <c r="AK102" s="194">
        <v>0</v>
      </c>
      <c r="AL102" s="194">
        <f t="shared" si="108"/>
        <v>0</v>
      </c>
      <c r="AM102" s="194">
        <v>0</v>
      </c>
      <c r="AN102" s="194">
        <f t="shared" si="109"/>
        <v>0</v>
      </c>
      <c r="AO102" s="194"/>
      <c r="AP102" s="194"/>
      <c r="AQ102" s="171">
        <f t="shared" si="97"/>
        <v>29</v>
      </c>
      <c r="AR102" s="171">
        <f t="shared" si="97"/>
        <v>3190</v>
      </c>
    </row>
    <row r="103" spans="1:44" x14ac:dyDescent="0.3">
      <c r="A103" s="456" t="s">
        <v>554</v>
      </c>
      <c r="B103" s="457"/>
      <c r="C103" s="192">
        <v>400</v>
      </c>
      <c r="D103" s="193" t="s">
        <v>555</v>
      </c>
      <c r="E103" s="194">
        <v>17</v>
      </c>
      <c r="F103" s="194">
        <f t="shared" si="57"/>
        <v>6800</v>
      </c>
      <c r="G103" s="194">
        <v>0</v>
      </c>
      <c r="H103" s="194">
        <f t="shared" si="58"/>
        <v>0</v>
      </c>
      <c r="I103" s="194">
        <v>0</v>
      </c>
      <c r="J103" s="194">
        <f t="shared" si="82"/>
        <v>0</v>
      </c>
      <c r="K103" s="194">
        <v>0</v>
      </c>
      <c r="L103" s="194">
        <f t="shared" si="83"/>
        <v>0</v>
      </c>
      <c r="M103" s="194">
        <v>0</v>
      </c>
      <c r="N103" s="194">
        <f t="shared" si="84"/>
        <v>0</v>
      </c>
      <c r="O103" s="194">
        <v>0</v>
      </c>
      <c r="P103" s="194">
        <f t="shared" si="85"/>
        <v>0</v>
      </c>
      <c r="Q103" s="194">
        <v>0</v>
      </c>
      <c r="R103" s="194">
        <f t="shared" si="86"/>
        <v>0</v>
      </c>
      <c r="S103" s="194">
        <v>0</v>
      </c>
      <c r="T103" s="194">
        <f t="shared" si="87"/>
        <v>0</v>
      </c>
      <c r="U103" s="194">
        <v>0</v>
      </c>
      <c r="V103" s="194">
        <f t="shared" si="103"/>
        <v>0</v>
      </c>
      <c r="W103" s="194">
        <v>0</v>
      </c>
      <c r="X103" s="194">
        <f t="shared" si="103"/>
        <v>0</v>
      </c>
      <c r="Y103" s="194">
        <v>0</v>
      </c>
      <c r="Z103" s="194">
        <f t="shared" si="103"/>
        <v>0</v>
      </c>
      <c r="AA103" s="194">
        <v>0</v>
      </c>
      <c r="AB103" s="194">
        <f t="shared" si="103"/>
        <v>0</v>
      </c>
      <c r="AC103" s="194">
        <v>0</v>
      </c>
      <c r="AD103" s="194">
        <f t="shared" si="104"/>
        <v>0</v>
      </c>
      <c r="AE103" s="194">
        <v>0</v>
      </c>
      <c r="AF103" s="194">
        <f t="shared" si="105"/>
        <v>0</v>
      </c>
      <c r="AG103" s="194">
        <v>0</v>
      </c>
      <c r="AH103" s="194">
        <f t="shared" si="106"/>
        <v>0</v>
      </c>
      <c r="AI103" s="194">
        <v>0</v>
      </c>
      <c r="AJ103" s="194">
        <f t="shared" si="107"/>
        <v>0</v>
      </c>
      <c r="AK103" s="194">
        <v>0</v>
      </c>
      <c r="AL103" s="194">
        <f t="shared" si="108"/>
        <v>0</v>
      </c>
      <c r="AM103" s="194">
        <v>0</v>
      </c>
      <c r="AN103" s="194">
        <f t="shared" si="109"/>
        <v>0</v>
      </c>
      <c r="AO103" s="194"/>
      <c r="AP103" s="194"/>
      <c r="AQ103" s="171">
        <f t="shared" si="97"/>
        <v>17</v>
      </c>
      <c r="AR103" s="171">
        <f t="shared" si="97"/>
        <v>6800</v>
      </c>
    </row>
    <row r="104" spans="1:44" x14ac:dyDescent="0.3">
      <c r="A104" s="456" t="s">
        <v>556</v>
      </c>
      <c r="B104" s="457"/>
      <c r="C104" s="192">
        <v>18</v>
      </c>
      <c r="D104" s="193" t="s">
        <v>551</v>
      </c>
      <c r="E104" s="195">
        <v>0</v>
      </c>
      <c r="F104" s="194">
        <f>+E104*$C104</f>
        <v>0</v>
      </c>
      <c r="G104" s="194">
        <v>3</v>
      </c>
      <c r="H104" s="194">
        <f t="shared" si="58"/>
        <v>54</v>
      </c>
      <c r="I104" s="194">
        <v>0</v>
      </c>
      <c r="J104" s="194">
        <f t="shared" si="82"/>
        <v>0</v>
      </c>
      <c r="K104" s="194">
        <v>0</v>
      </c>
      <c r="L104" s="194">
        <f t="shared" si="83"/>
        <v>0</v>
      </c>
      <c r="M104" s="194">
        <v>3</v>
      </c>
      <c r="N104" s="194">
        <f t="shared" si="84"/>
        <v>54</v>
      </c>
      <c r="O104" s="194">
        <v>0</v>
      </c>
      <c r="P104" s="194">
        <f t="shared" si="85"/>
        <v>0</v>
      </c>
      <c r="Q104" s="194">
        <v>0</v>
      </c>
      <c r="R104" s="194">
        <f t="shared" si="86"/>
        <v>0</v>
      </c>
      <c r="S104" s="194">
        <v>3</v>
      </c>
      <c r="T104" s="194">
        <f>+S104*$C104</f>
        <v>54</v>
      </c>
      <c r="U104" s="194">
        <v>0</v>
      </c>
      <c r="V104" s="194">
        <f t="shared" si="103"/>
        <v>0</v>
      </c>
      <c r="W104" s="194">
        <v>0</v>
      </c>
      <c r="X104" s="194">
        <f t="shared" si="103"/>
        <v>0</v>
      </c>
      <c r="Y104" s="194">
        <v>3</v>
      </c>
      <c r="Z104" s="194">
        <f t="shared" si="103"/>
        <v>54</v>
      </c>
      <c r="AA104" s="194">
        <v>0</v>
      </c>
      <c r="AB104" s="194">
        <f t="shared" si="103"/>
        <v>0</v>
      </c>
      <c r="AC104" s="194">
        <v>0</v>
      </c>
      <c r="AD104" s="194">
        <f t="shared" si="104"/>
        <v>0</v>
      </c>
      <c r="AE104" s="194">
        <v>3</v>
      </c>
      <c r="AF104" s="194">
        <f t="shared" si="105"/>
        <v>54</v>
      </c>
      <c r="AG104" s="194">
        <v>0</v>
      </c>
      <c r="AH104" s="194">
        <f t="shared" si="106"/>
        <v>0</v>
      </c>
      <c r="AI104" s="194">
        <v>0</v>
      </c>
      <c r="AJ104" s="194">
        <f t="shared" si="107"/>
        <v>0</v>
      </c>
      <c r="AK104" s="194">
        <v>3</v>
      </c>
      <c r="AL104" s="194">
        <f t="shared" si="108"/>
        <v>54</v>
      </c>
      <c r="AM104" s="194">
        <v>0</v>
      </c>
      <c r="AN104" s="194">
        <f t="shared" si="109"/>
        <v>0</v>
      </c>
      <c r="AO104" s="194"/>
      <c r="AP104" s="194"/>
      <c r="AQ104" s="171">
        <f t="shared" si="97"/>
        <v>18</v>
      </c>
      <c r="AR104" s="171">
        <f t="shared" si="97"/>
        <v>324</v>
      </c>
    </row>
    <row r="105" spans="1:44" x14ac:dyDescent="0.3">
      <c r="A105" s="456" t="s">
        <v>557</v>
      </c>
      <c r="B105" s="457"/>
      <c r="C105" s="192">
        <v>4</v>
      </c>
      <c r="D105" s="193" t="s">
        <v>551</v>
      </c>
      <c r="E105" s="195">
        <v>0</v>
      </c>
      <c r="F105" s="194">
        <f>+E105*$C105</f>
        <v>0</v>
      </c>
      <c r="G105" s="194">
        <v>17</v>
      </c>
      <c r="H105" s="194">
        <f t="shared" si="58"/>
        <v>68</v>
      </c>
      <c r="I105" s="194">
        <v>0</v>
      </c>
      <c r="J105" s="194">
        <f t="shared" si="82"/>
        <v>0</v>
      </c>
      <c r="K105" s="194">
        <v>0</v>
      </c>
      <c r="L105" s="194">
        <f t="shared" si="83"/>
        <v>0</v>
      </c>
      <c r="M105" s="194">
        <v>17</v>
      </c>
      <c r="N105" s="194">
        <f t="shared" si="84"/>
        <v>68</v>
      </c>
      <c r="O105" s="194">
        <v>0</v>
      </c>
      <c r="P105" s="194">
        <f t="shared" si="85"/>
        <v>0</v>
      </c>
      <c r="Q105" s="194">
        <v>0</v>
      </c>
      <c r="R105" s="194">
        <f t="shared" si="86"/>
        <v>0</v>
      </c>
      <c r="S105" s="194">
        <v>17</v>
      </c>
      <c r="T105" s="194">
        <f>+S105*$C105</f>
        <v>68</v>
      </c>
      <c r="U105" s="194">
        <v>0</v>
      </c>
      <c r="V105" s="194">
        <f t="shared" si="103"/>
        <v>0</v>
      </c>
      <c r="W105" s="194">
        <v>0</v>
      </c>
      <c r="X105" s="194">
        <f t="shared" si="103"/>
        <v>0</v>
      </c>
      <c r="Y105" s="194">
        <v>17</v>
      </c>
      <c r="Z105" s="194">
        <f t="shared" si="103"/>
        <v>68</v>
      </c>
      <c r="AA105" s="194">
        <v>0</v>
      </c>
      <c r="AB105" s="194">
        <f t="shared" si="103"/>
        <v>0</v>
      </c>
      <c r="AC105" s="194">
        <v>0</v>
      </c>
      <c r="AD105" s="194">
        <f t="shared" si="104"/>
        <v>0</v>
      </c>
      <c r="AE105" s="194">
        <v>17</v>
      </c>
      <c r="AF105" s="194">
        <f t="shared" si="105"/>
        <v>68</v>
      </c>
      <c r="AG105" s="194">
        <v>0</v>
      </c>
      <c r="AH105" s="194">
        <f t="shared" si="106"/>
        <v>0</v>
      </c>
      <c r="AI105" s="194">
        <v>0</v>
      </c>
      <c r="AJ105" s="194">
        <f t="shared" si="107"/>
        <v>0</v>
      </c>
      <c r="AK105" s="194">
        <v>17</v>
      </c>
      <c r="AL105" s="194">
        <f t="shared" si="108"/>
        <v>68</v>
      </c>
      <c r="AM105" s="194">
        <v>0</v>
      </c>
      <c r="AN105" s="194">
        <f t="shared" si="109"/>
        <v>0</v>
      </c>
      <c r="AO105" s="194"/>
      <c r="AP105" s="194"/>
      <c r="AQ105" s="171">
        <f t="shared" si="97"/>
        <v>102</v>
      </c>
      <c r="AR105" s="171">
        <f t="shared" si="97"/>
        <v>408</v>
      </c>
    </row>
    <row r="106" spans="1:44" x14ac:dyDescent="0.3">
      <c r="A106" s="456" t="s">
        <v>558</v>
      </c>
      <c r="B106" s="457"/>
      <c r="C106" s="192">
        <v>2</v>
      </c>
      <c r="D106" s="193" t="s">
        <v>551</v>
      </c>
      <c r="E106" s="195">
        <v>0</v>
      </c>
      <c r="F106" s="194">
        <f>+E106*$C106</f>
        <v>0</v>
      </c>
      <c r="G106" s="194">
        <v>17</v>
      </c>
      <c r="H106" s="194">
        <f t="shared" si="58"/>
        <v>34</v>
      </c>
      <c r="I106" s="194">
        <v>0</v>
      </c>
      <c r="J106" s="194">
        <f t="shared" si="82"/>
        <v>0</v>
      </c>
      <c r="K106" s="194">
        <v>0</v>
      </c>
      <c r="L106" s="194">
        <f t="shared" si="83"/>
        <v>0</v>
      </c>
      <c r="M106" s="194">
        <v>17</v>
      </c>
      <c r="N106" s="194">
        <f t="shared" si="84"/>
        <v>34</v>
      </c>
      <c r="O106" s="194">
        <v>0</v>
      </c>
      <c r="P106" s="194">
        <f t="shared" si="85"/>
        <v>0</v>
      </c>
      <c r="Q106" s="194">
        <v>0</v>
      </c>
      <c r="R106" s="194">
        <f t="shared" si="86"/>
        <v>0</v>
      </c>
      <c r="S106" s="194">
        <v>17</v>
      </c>
      <c r="T106" s="194">
        <f>+S106*$C106</f>
        <v>34</v>
      </c>
      <c r="U106" s="194">
        <v>0</v>
      </c>
      <c r="V106" s="194">
        <f t="shared" si="103"/>
        <v>0</v>
      </c>
      <c r="W106" s="194">
        <v>0</v>
      </c>
      <c r="X106" s="194">
        <f t="shared" si="103"/>
        <v>0</v>
      </c>
      <c r="Y106" s="194">
        <v>17</v>
      </c>
      <c r="Z106" s="194">
        <f t="shared" si="103"/>
        <v>34</v>
      </c>
      <c r="AA106" s="194">
        <v>0</v>
      </c>
      <c r="AB106" s="194">
        <f t="shared" si="103"/>
        <v>0</v>
      </c>
      <c r="AC106" s="194">
        <v>0</v>
      </c>
      <c r="AD106" s="194">
        <f t="shared" si="104"/>
        <v>0</v>
      </c>
      <c r="AE106" s="194">
        <v>17</v>
      </c>
      <c r="AF106" s="194">
        <f t="shared" si="105"/>
        <v>34</v>
      </c>
      <c r="AG106" s="194">
        <v>0</v>
      </c>
      <c r="AH106" s="194">
        <f t="shared" si="106"/>
        <v>0</v>
      </c>
      <c r="AI106" s="194">
        <v>0</v>
      </c>
      <c r="AJ106" s="194">
        <f t="shared" si="107"/>
        <v>0</v>
      </c>
      <c r="AK106" s="194">
        <v>17</v>
      </c>
      <c r="AL106" s="194">
        <f t="shared" si="108"/>
        <v>34</v>
      </c>
      <c r="AM106" s="194">
        <v>0</v>
      </c>
      <c r="AN106" s="194">
        <f t="shared" si="109"/>
        <v>0</v>
      </c>
      <c r="AO106" s="194"/>
      <c r="AP106" s="194"/>
      <c r="AQ106" s="171">
        <f t="shared" si="97"/>
        <v>102</v>
      </c>
      <c r="AR106" s="171">
        <f t="shared" si="97"/>
        <v>204</v>
      </c>
    </row>
    <row r="107" spans="1:44" x14ac:dyDescent="0.3">
      <c r="A107" s="456" t="s">
        <v>559</v>
      </c>
      <c r="B107" s="457"/>
      <c r="C107" s="192">
        <v>120</v>
      </c>
      <c r="D107" s="193" t="s">
        <v>493</v>
      </c>
      <c r="E107" s="194">
        <v>0</v>
      </c>
      <c r="F107" s="194">
        <f t="shared" ref="F107:F109" si="110">+E107*$C107</f>
        <v>0</v>
      </c>
      <c r="G107" s="194">
        <v>1</v>
      </c>
      <c r="H107" s="194">
        <f t="shared" si="58"/>
        <v>120</v>
      </c>
      <c r="I107" s="194">
        <v>1</v>
      </c>
      <c r="J107" s="194">
        <f t="shared" si="82"/>
        <v>120</v>
      </c>
      <c r="K107" s="194">
        <v>1</v>
      </c>
      <c r="L107" s="194">
        <f t="shared" si="83"/>
        <v>120</v>
      </c>
      <c r="M107" s="194">
        <v>1</v>
      </c>
      <c r="N107" s="194">
        <f t="shared" si="84"/>
        <v>120</v>
      </c>
      <c r="O107" s="194">
        <v>1</v>
      </c>
      <c r="P107" s="194">
        <f t="shared" si="85"/>
        <v>120</v>
      </c>
      <c r="Q107" s="194">
        <v>1</v>
      </c>
      <c r="R107" s="194">
        <f t="shared" si="86"/>
        <v>120</v>
      </c>
      <c r="S107" s="194">
        <v>1</v>
      </c>
      <c r="T107" s="194">
        <f t="shared" ref="T107:T109" si="111">+S107*$C107</f>
        <v>120</v>
      </c>
      <c r="U107" s="194">
        <v>1</v>
      </c>
      <c r="V107" s="194">
        <f t="shared" si="103"/>
        <v>120</v>
      </c>
      <c r="W107" s="194">
        <v>1</v>
      </c>
      <c r="X107" s="194">
        <f t="shared" si="103"/>
        <v>120</v>
      </c>
      <c r="Y107" s="194">
        <v>1</v>
      </c>
      <c r="Z107" s="194">
        <f t="shared" si="103"/>
        <v>120</v>
      </c>
      <c r="AA107" s="194">
        <v>1</v>
      </c>
      <c r="AB107" s="194">
        <f t="shared" si="103"/>
        <v>120</v>
      </c>
      <c r="AC107" s="194">
        <v>1</v>
      </c>
      <c r="AD107" s="194">
        <f t="shared" si="104"/>
        <v>120</v>
      </c>
      <c r="AE107" s="194">
        <v>1</v>
      </c>
      <c r="AF107" s="194">
        <f t="shared" si="105"/>
        <v>120</v>
      </c>
      <c r="AG107" s="194">
        <v>1</v>
      </c>
      <c r="AH107" s="194">
        <f t="shared" si="106"/>
        <v>120</v>
      </c>
      <c r="AI107" s="194">
        <v>1</v>
      </c>
      <c r="AJ107" s="194">
        <f t="shared" si="107"/>
        <v>120</v>
      </c>
      <c r="AK107" s="194">
        <v>1</v>
      </c>
      <c r="AL107" s="194">
        <f t="shared" si="108"/>
        <v>120</v>
      </c>
      <c r="AM107" s="194">
        <v>1</v>
      </c>
      <c r="AN107" s="194">
        <f t="shared" si="109"/>
        <v>120</v>
      </c>
      <c r="AO107" s="194"/>
      <c r="AP107" s="194"/>
      <c r="AQ107" s="171">
        <f t="shared" si="97"/>
        <v>17</v>
      </c>
      <c r="AR107" s="171">
        <f t="shared" si="97"/>
        <v>2040</v>
      </c>
    </row>
    <row r="108" spans="1:44" x14ac:dyDescent="0.3">
      <c r="A108" s="456" t="s">
        <v>560</v>
      </c>
      <c r="B108" s="457"/>
      <c r="C108" s="192">
        <v>20</v>
      </c>
      <c r="D108" s="193" t="s">
        <v>493</v>
      </c>
      <c r="E108" s="194">
        <v>0</v>
      </c>
      <c r="F108" s="194">
        <f t="shared" si="110"/>
        <v>0</v>
      </c>
      <c r="G108" s="194">
        <v>1</v>
      </c>
      <c r="H108" s="194">
        <f t="shared" si="58"/>
        <v>20</v>
      </c>
      <c r="I108" s="194">
        <v>1</v>
      </c>
      <c r="J108" s="194">
        <f t="shared" si="82"/>
        <v>20</v>
      </c>
      <c r="K108" s="194">
        <v>1</v>
      </c>
      <c r="L108" s="194">
        <f t="shared" si="83"/>
        <v>20</v>
      </c>
      <c r="M108" s="194">
        <v>1</v>
      </c>
      <c r="N108" s="194">
        <f t="shared" si="84"/>
        <v>20</v>
      </c>
      <c r="O108" s="194">
        <v>1</v>
      </c>
      <c r="P108" s="194">
        <f t="shared" si="85"/>
        <v>20</v>
      </c>
      <c r="Q108" s="194">
        <v>1</v>
      </c>
      <c r="R108" s="194">
        <f t="shared" si="86"/>
        <v>20</v>
      </c>
      <c r="S108" s="194">
        <v>1</v>
      </c>
      <c r="T108" s="194">
        <f t="shared" si="111"/>
        <v>20</v>
      </c>
      <c r="U108" s="194">
        <v>1</v>
      </c>
      <c r="V108" s="194">
        <f t="shared" si="103"/>
        <v>20</v>
      </c>
      <c r="W108" s="194">
        <v>1</v>
      </c>
      <c r="X108" s="194">
        <f t="shared" si="103"/>
        <v>20</v>
      </c>
      <c r="Y108" s="194">
        <v>1</v>
      </c>
      <c r="Z108" s="194">
        <f t="shared" si="103"/>
        <v>20</v>
      </c>
      <c r="AA108" s="194">
        <v>1</v>
      </c>
      <c r="AB108" s="194">
        <f t="shared" si="103"/>
        <v>20</v>
      </c>
      <c r="AC108" s="194">
        <v>1</v>
      </c>
      <c r="AD108" s="194">
        <f t="shared" si="104"/>
        <v>20</v>
      </c>
      <c r="AE108" s="194">
        <v>1</v>
      </c>
      <c r="AF108" s="194">
        <f t="shared" si="105"/>
        <v>20</v>
      </c>
      <c r="AG108" s="194">
        <v>1</v>
      </c>
      <c r="AH108" s="194">
        <f t="shared" si="106"/>
        <v>20</v>
      </c>
      <c r="AI108" s="194">
        <v>1</v>
      </c>
      <c r="AJ108" s="194">
        <f t="shared" si="107"/>
        <v>20</v>
      </c>
      <c r="AK108" s="194">
        <v>1</v>
      </c>
      <c r="AL108" s="194">
        <f t="shared" si="108"/>
        <v>20</v>
      </c>
      <c r="AM108" s="194">
        <v>1</v>
      </c>
      <c r="AN108" s="194">
        <f t="shared" si="109"/>
        <v>20</v>
      </c>
      <c r="AO108" s="194"/>
      <c r="AP108" s="194"/>
      <c r="AQ108" s="171">
        <f t="shared" si="97"/>
        <v>17</v>
      </c>
      <c r="AR108" s="171">
        <f t="shared" si="97"/>
        <v>340</v>
      </c>
    </row>
    <row r="109" spans="1:44" x14ac:dyDescent="0.3">
      <c r="A109" s="456" t="s">
        <v>561</v>
      </c>
      <c r="B109" s="457"/>
      <c r="C109" s="192">
        <v>5</v>
      </c>
      <c r="D109" s="193" t="s">
        <v>562</v>
      </c>
      <c r="E109" s="194">
        <v>17</v>
      </c>
      <c r="F109" s="194">
        <f t="shared" si="110"/>
        <v>85</v>
      </c>
      <c r="G109" s="194">
        <v>0</v>
      </c>
      <c r="H109" s="194">
        <f t="shared" si="58"/>
        <v>0</v>
      </c>
      <c r="I109" s="194">
        <v>0</v>
      </c>
      <c r="J109" s="194">
        <f t="shared" si="82"/>
        <v>0</v>
      </c>
      <c r="K109" s="194">
        <v>0</v>
      </c>
      <c r="L109" s="194">
        <f t="shared" si="83"/>
        <v>0</v>
      </c>
      <c r="M109" s="194">
        <v>0</v>
      </c>
      <c r="N109" s="194">
        <f t="shared" si="84"/>
        <v>0</v>
      </c>
      <c r="O109" s="194">
        <v>0</v>
      </c>
      <c r="P109" s="194">
        <f t="shared" si="85"/>
        <v>0</v>
      </c>
      <c r="Q109" s="194">
        <v>0</v>
      </c>
      <c r="R109" s="194">
        <f t="shared" si="86"/>
        <v>0</v>
      </c>
      <c r="S109" s="194">
        <v>0</v>
      </c>
      <c r="T109" s="194">
        <f t="shared" si="111"/>
        <v>0</v>
      </c>
      <c r="U109" s="194">
        <v>0</v>
      </c>
      <c r="V109" s="194">
        <f t="shared" si="103"/>
        <v>0</v>
      </c>
      <c r="W109" s="194">
        <v>0</v>
      </c>
      <c r="X109" s="194">
        <f t="shared" si="103"/>
        <v>0</v>
      </c>
      <c r="Y109" s="194">
        <v>0</v>
      </c>
      <c r="Z109" s="194">
        <f t="shared" si="103"/>
        <v>0</v>
      </c>
      <c r="AA109" s="194">
        <v>0</v>
      </c>
      <c r="AB109" s="194">
        <f t="shared" si="103"/>
        <v>0</v>
      </c>
      <c r="AC109" s="194">
        <v>0</v>
      </c>
      <c r="AD109" s="194">
        <f t="shared" si="104"/>
        <v>0</v>
      </c>
      <c r="AE109" s="194">
        <v>0</v>
      </c>
      <c r="AF109" s="194">
        <f t="shared" si="105"/>
        <v>0</v>
      </c>
      <c r="AG109" s="194">
        <v>0</v>
      </c>
      <c r="AH109" s="194">
        <f t="shared" si="106"/>
        <v>0</v>
      </c>
      <c r="AI109" s="194">
        <v>0</v>
      </c>
      <c r="AJ109" s="194">
        <f t="shared" si="107"/>
        <v>0</v>
      </c>
      <c r="AK109" s="194">
        <v>0</v>
      </c>
      <c r="AL109" s="194">
        <f t="shared" si="108"/>
        <v>0</v>
      </c>
      <c r="AM109" s="194">
        <v>0</v>
      </c>
      <c r="AN109" s="194">
        <f t="shared" si="109"/>
        <v>0</v>
      </c>
      <c r="AO109" s="194"/>
      <c r="AP109" s="194"/>
      <c r="AQ109" s="171">
        <f t="shared" si="97"/>
        <v>17</v>
      </c>
      <c r="AR109" s="171">
        <f t="shared" si="97"/>
        <v>85</v>
      </c>
    </row>
    <row r="110" spans="1:44" x14ac:dyDescent="0.3">
      <c r="A110" s="196" t="s">
        <v>563</v>
      </c>
      <c r="B110" s="197"/>
      <c r="C110" s="198"/>
      <c r="D110" s="198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71">
        <f t="shared" si="97"/>
        <v>0</v>
      </c>
      <c r="AR110" s="171">
        <f t="shared" si="97"/>
        <v>0</v>
      </c>
    </row>
    <row r="111" spans="1:44" x14ac:dyDescent="0.3">
      <c r="A111" s="458" t="s">
        <v>564</v>
      </c>
      <c r="B111" s="459"/>
      <c r="C111" s="200">
        <v>560</v>
      </c>
      <c r="D111" s="200" t="s">
        <v>481</v>
      </c>
      <c r="E111" s="201">
        <v>0</v>
      </c>
      <c r="F111" s="201">
        <f t="shared" si="57"/>
        <v>0</v>
      </c>
      <c r="G111" s="202">
        <v>1</v>
      </c>
      <c r="H111" s="201">
        <f t="shared" si="58"/>
        <v>560</v>
      </c>
      <c r="I111" s="202">
        <v>1</v>
      </c>
      <c r="J111" s="201">
        <f t="shared" si="82"/>
        <v>560</v>
      </c>
      <c r="K111" s="202">
        <v>1</v>
      </c>
      <c r="L111" s="201">
        <f t="shared" si="83"/>
        <v>560</v>
      </c>
      <c r="M111" s="202">
        <v>1</v>
      </c>
      <c r="N111" s="201">
        <f t="shared" si="84"/>
        <v>560</v>
      </c>
      <c r="O111" s="202">
        <v>1</v>
      </c>
      <c r="P111" s="201">
        <f t="shared" si="85"/>
        <v>560</v>
      </c>
      <c r="Q111" s="202">
        <v>1</v>
      </c>
      <c r="R111" s="201">
        <f t="shared" si="86"/>
        <v>560</v>
      </c>
      <c r="S111" s="202">
        <v>1</v>
      </c>
      <c r="T111" s="201">
        <f t="shared" si="87"/>
        <v>560</v>
      </c>
      <c r="U111" s="202">
        <v>1</v>
      </c>
      <c r="V111" s="201">
        <f t="shared" si="103"/>
        <v>560</v>
      </c>
      <c r="W111" s="202">
        <v>1</v>
      </c>
      <c r="X111" s="202">
        <f t="shared" ref="X111:X123" si="112">+W111*$C111</f>
        <v>560</v>
      </c>
      <c r="Y111" s="202">
        <v>1</v>
      </c>
      <c r="Z111" s="202">
        <f t="shared" ref="Z111:AD123" si="113">+Y111*$C111</f>
        <v>560</v>
      </c>
      <c r="AA111" s="202">
        <v>1</v>
      </c>
      <c r="AB111" s="202">
        <f t="shared" si="113"/>
        <v>560</v>
      </c>
      <c r="AC111" s="202">
        <v>1</v>
      </c>
      <c r="AD111" s="202">
        <f t="shared" si="113"/>
        <v>560</v>
      </c>
      <c r="AE111" s="202">
        <v>1</v>
      </c>
      <c r="AF111" s="202">
        <f t="shared" ref="AF111:AF123" si="114">+AE111*$C111</f>
        <v>560</v>
      </c>
      <c r="AG111" s="202">
        <v>1</v>
      </c>
      <c r="AH111" s="202">
        <f t="shared" ref="AH111:AH123" si="115">+AG111*$C111</f>
        <v>560</v>
      </c>
      <c r="AI111" s="202">
        <v>1</v>
      </c>
      <c r="AJ111" s="202">
        <f t="shared" ref="AJ111:AJ123" si="116">+AI111*$C111</f>
        <v>560</v>
      </c>
      <c r="AK111" s="202">
        <v>1</v>
      </c>
      <c r="AL111" s="202">
        <f t="shared" ref="AL111:AL123" si="117">+AK111*$C111</f>
        <v>560</v>
      </c>
      <c r="AM111" s="202">
        <v>1</v>
      </c>
      <c r="AN111" s="202">
        <f t="shared" ref="AN111:AN123" si="118">+AM111*$C111</f>
        <v>560</v>
      </c>
      <c r="AO111" s="202"/>
      <c r="AP111" s="202"/>
      <c r="AQ111" s="171">
        <f t="shared" si="97"/>
        <v>17</v>
      </c>
      <c r="AR111" s="171">
        <f t="shared" si="97"/>
        <v>9520</v>
      </c>
    </row>
    <row r="112" spans="1:44" x14ac:dyDescent="0.3">
      <c r="A112" s="203" t="s">
        <v>565</v>
      </c>
      <c r="B112" s="204"/>
      <c r="C112" s="200">
        <v>200</v>
      </c>
      <c r="D112" s="200" t="s">
        <v>481</v>
      </c>
      <c r="E112" s="201">
        <v>0</v>
      </c>
      <c r="F112" s="201">
        <f t="shared" si="57"/>
        <v>0</v>
      </c>
      <c r="G112" s="202">
        <v>1</v>
      </c>
      <c r="H112" s="201">
        <f t="shared" si="58"/>
        <v>200</v>
      </c>
      <c r="I112" s="202">
        <v>1</v>
      </c>
      <c r="J112" s="201">
        <f t="shared" si="82"/>
        <v>200</v>
      </c>
      <c r="K112" s="202">
        <v>1</v>
      </c>
      <c r="L112" s="201">
        <f t="shared" si="83"/>
        <v>200</v>
      </c>
      <c r="M112" s="202">
        <v>1</v>
      </c>
      <c r="N112" s="201">
        <f t="shared" si="84"/>
        <v>200</v>
      </c>
      <c r="O112" s="202">
        <v>1</v>
      </c>
      <c r="P112" s="201">
        <f t="shared" si="85"/>
        <v>200</v>
      </c>
      <c r="Q112" s="202">
        <v>1</v>
      </c>
      <c r="R112" s="201">
        <f t="shared" si="86"/>
        <v>200</v>
      </c>
      <c r="S112" s="202">
        <v>1</v>
      </c>
      <c r="T112" s="201">
        <f t="shared" si="87"/>
        <v>200</v>
      </c>
      <c r="U112" s="202">
        <v>1</v>
      </c>
      <c r="V112" s="201">
        <f t="shared" si="103"/>
        <v>200</v>
      </c>
      <c r="W112" s="202">
        <v>1</v>
      </c>
      <c r="X112" s="202">
        <f t="shared" si="112"/>
        <v>200</v>
      </c>
      <c r="Y112" s="202">
        <v>1</v>
      </c>
      <c r="Z112" s="202">
        <f t="shared" si="113"/>
        <v>200</v>
      </c>
      <c r="AA112" s="202">
        <v>1</v>
      </c>
      <c r="AB112" s="202">
        <f t="shared" si="113"/>
        <v>200</v>
      </c>
      <c r="AC112" s="202">
        <v>1</v>
      </c>
      <c r="AD112" s="202">
        <f t="shared" si="113"/>
        <v>200</v>
      </c>
      <c r="AE112" s="202">
        <v>1</v>
      </c>
      <c r="AF112" s="202">
        <f t="shared" si="114"/>
        <v>200</v>
      </c>
      <c r="AG112" s="202">
        <v>1</v>
      </c>
      <c r="AH112" s="202">
        <f t="shared" si="115"/>
        <v>200</v>
      </c>
      <c r="AI112" s="202">
        <v>1</v>
      </c>
      <c r="AJ112" s="202">
        <f t="shared" si="116"/>
        <v>200</v>
      </c>
      <c r="AK112" s="202">
        <v>1</v>
      </c>
      <c r="AL112" s="202">
        <f t="shared" si="117"/>
        <v>200</v>
      </c>
      <c r="AM112" s="202">
        <v>1</v>
      </c>
      <c r="AN112" s="202">
        <f t="shared" si="118"/>
        <v>200</v>
      </c>
      <c r="AO112" s="202"/>
      <c r="AP112" s="202"/>
      <c r="AQ112" s="171">
        <f t="shared" si="97"/>
        <v>17</v>
      </c>
      <c r="AR112" s="171">
        <f t="shared" si="97"/>
        <v>3400</v>
      </c>
    </row>
    <row r="113" spans="1:44" x14ac:dyDescent="0.3">
      <c r="A113" s="458" t="s">
        <v>566</v>
      </c>
      <c r="B113" s="459"/>
      <c r="C113" s="200">
        <v>200</v>
      </c>
      <c r="D113" s="200" t="s">
        <v>466</v>
      </c>
      <c r="E113" s="201">
        <v>1</v>
      </c>
      <c r="F113" s="201">
        <f t="shared" si="57"/>
        <v>200</v>
      </c>
      <c r="G113" s="202">
        <v>0</v>
      </c>
      <c r="H113" s="201">
        <f t="shared" si="58"/>
        <v>0</v>
      </c>
      <c r="I113" s="202">
        <v>0</v>
      </c>
      <c r="J113" s="201">
        <f t="shared" si="82"/>
        <v>0</v>
      </c>
      <c r="K113" s="202">
        <v>0</v>
      </c>
      <c r="L113" s="201">
        <f t="shared" si="83"/>
        <v>0</v>
      </c>
      <c r="M113" s="202">
        <v>0</v>
      </c>
      <c r="N113" s="201">
        <f t="shared" si="84"/>
        <v>0</v>
      </c>
      <c r="O113" s="202">
        <v>0</v>
      </c>
      <c r="P113" s="201">
        <f t="shared" si="85"/>
        <v>0</v>
      </c>
      <c r="Q113" s="202">
        <v>0</v>
      </c>
      <c r="R113" s="201">
        <f t="shared" si="86"/>
        <v>0</v>
      </c>
      <c r="S113" s="202">
        <v>0</v>
      </c>
      <c r="T113" s="201">
        <f t="shared" si="87"/>
        <v>0</v>
      </c>
      <c r="U113" s="202">
        <v>0</v>
      </c>
      <c r="V113" s="201">
        <f t="shared" si="103"/>
        <v>0</v>
      </c>
      <c r="W113" s="202">
        <v>0</v>
      </c>
      <c r="X113" s="202">
        <f t="shared" si="112"/>
        <v>0</v>
      </c>
      <c r="Y113" s="202">
        <v>0</v>
      </c>
      <c r="Z113" s="202">
        <f t="shared" si="113"/>
        <v>0</v>
      </c>
      <c r="AA113" s="202">
        <v>0</v>
      </c>
      <c r="AB113" s="202">
        <f t="shared" si="113"/>
        <v>0</v>
      </c>
      <c r="AC113" s="202">
        <v>0</v>
      </c>
      <c r="AD113" s="202">
        <f t="shared" si="113"/>
        <v>0</v>
      </c>
      <c r="AE113" s="202">
        <v>0</v>
      </c>
      <c r="AF113" s="202">
        <f t="shared" si="114"/>
        <v>0</v>
      </c>
      <c r="AG113" s="202">
        <v>0</v>
      </c>
      <c r="AH113" s="202">
        <f t="shared" si="115"/>
        <v>0</v>
      </c>
      <c r="AI113" s="202">
        <v>0</v>
      </c>
      <c r="AJ113" s="202">
        <f t="shared" si="116"/>
        <v>0</v>
      </c>
      <c r="AK113" s="202">
        <v>0</v>
      </c>
      <c r="AL113" s="202">
        <f t="shared" si="117"/>
        <v>0</v>
      </c>
      <c r="AM113" s="202">
        <v>0</v>
      </c>
      <c r="AN113" s="202">
        <f t="shared" si="118"/>
        <v>0</v>
      </c>
      <c r="AO113" s="202"/>
      <c r="AP113" s="202"/>
      <c r="AQ113" s="171">
        <f t="shared" si="97"/>
        <v>1</v>
      </c>
      <c r="AR113" s="171">
        <f t="shared" si="97"/>
        <v>200</v>
      </c>
    </row>
    <row r="114" spans="1:44" x14ac:dyDescent="0.3">
      <c r="A114" s="458" t="s">
        <v>567</v>
      </c>
      <c r="B114" s="459"/>
      <c r="C114" s="200">
        <v>200</v>
      </c>
      <c r="D114" s="200" t="s">
        <v>481</v>
      </c>
      <c r="E114" s="201">
        <v>0</v>
      </c>
      <c r="F114" s="201">
        <f t="shared" si="57"/>
        <v>0</v>
      </c>
      <c r="G114" s="202">
        <v>2</v>
      </c>
      <c r="H114" s="201">
        <f t="shared" si="58"/>
        <v>400</v>
      </c>
      <c r="I114" s="202">
        <v>2</v>
      </c>
      <c r="J114" s="201">
        <f t="shared" si="82"/>
        <v>400</v>
      </c>
      <c r="K114" s="202">
        <v>2</v>
      </c>
      <c r="L114" s="201">
        <f t="shared" si="83"/>
        <v>400</v>
      </c>
      <c r="M114" s="202">
        <v>2</v>
      </c>
      <c r="N114" s="201">
        <f t="shared" si="84"/>
        <v>400</v>
      </c>
      <c r="O114" s="202">
        <v>2</v>
      </c>
      <c r="P114" s="201">
        <f t="shared" si="85"/>
        <v>400</v>
      </c>
      <c r="Q114" s="202">
        <v>2</v>
      </c>
      <c r="R114" s="201">
        <f t="shared" si="86"/>
        <v>400</v>
      </c>
      <c r="S114" s="202">
        <v>2</v>
      </c>
      <c r="T114" s="201">
        <f t="shared" si="87"/>
        <v>400</v>
      </c>
      <c r="U114" s="202">
        <v>2</v>
      </c>
      <c r="V114" s="201">
        <f t="shared" si="103"/>
        <v>400</v>
      </c>
      <c r="W114" s="202">
        <v>2</v>
      </c>
      <c r="X114" s="202">
        <f t="shared" si="112"/>
        <v>400</v>
      </c>
      <c r="Y114" s="202">
        <v>2</v>
      </c>
      <c r="Z114" s="202">
        <f t="shared" si="113"/>
        <v>400</v>
      </c>
      <c r="AA114" s="202">
        <v>2</v>
      </c>
      <c r="AB114" s="202">
        <f t="shared" si="113"/>
        <v>400</v>
      </c>
      <c r="AC114" s="202">
        <v>2</v>
      </c>
      <c r="AD114" s="202">
        <f t="shared" si="113"/>
        <v>400</v>
      </c>
      <c r="AE114" s="202">
        <v>2</v>
      </c>
      <c r="AF114" s="202">
        <f t="shared" si="114"/>
        <v>400</v>
      </c>
      <c r="AG114" s="202">
        <v>2</v>
      </c>
      <c r="AH114" s="202">
        <f t="shared" si="115"/>
        <v>400</v>
      </c>
      <c r="AI114" s="202">
        <v>2</v>
      </c>
      <c r="AJ114" s="202">
        <f t="shared" si="116"/>
        <v>400</v>
      </c>
      <c r="AK114" s="202">
        <v>2</v>
      </c>
      <c r="AL114" s="202">
        <f t="shared" si="117"/>
        <v>400</v>
      </c>
      <c r="AM114" s="202">
        <v>2</v>
      </c>
      <c r="AN114" s="202">
        <f t="shared" si="118"/>
        <v>400</v>
      </c>
      <c r="AO114" s="202"/>
      <c r="AP114" s="202"/>
      <c r="AQ114" s="171">
        <f t="shared" si="97"/>
        <v>34</v>
      </c>
      <c r="AR114" s="171">
        <f t="shared" si="97"/>
        <v>6800</v>
      </c>
    </row>
    <row r="115" spans="1:44" x14ac:dyDescent="0.3">
      <c r="A115" s="462" t="s">
        <v>568</v>
      </c>
      <c r="B115" s="463"/>
      <c r="C115" s="200">
        <v>500</v>
      </c>
      <c r="D115" s="200" t="s">
        <v>569</v>
      </c>
      <c r="E115" s="201">
        <v>0</v>
      </c>
      <c r="F115" s="201">
        <f t="shared" ref="F115:F123" si="119">+E115*$C115</f>
        <v>0</v>
      </c>
      <c r="G115" s="202">
        <v>1</v>
      </c>
      <c r="H115" s="201">
        <f t="shared" ref="H115:H123" si="120">+G115*$C115</f>
        <v>500</v>
      </c>
      <c r="I115" s="202">
        <v>0</v>
      </c>
      <c r="J115" s="201">
        <f t="shared" si="82"/>
        <v>0</v>
      </c>
      <c r="K115" s="202">
        <v>1</v>
      </c>
      <c r="L115" s="201">
        <f t="shared" si="83"/>
        <v>500</v>
      </c>
      <c r="M115" s="202">
        <v>0</v>
      </c>
      <c r="N115" s="201">
        <f t="shared" si="84"/>
        <v>0</v>
      </c>
      <c r="O115" s="202">
        <v>1</v>
      </c>
      <c r="P115" s="201">
        <f t="shared" si="85"/>
        <v>500</v>
      </c>
      <c r="Q115" s="202">
        <v>0</v>
      </c>
      <c r="R115" s="201">
        <f t="shared" si="86"/>
        <v>0</v>
      </c>
      <c r="S115" s="202">
        <v>1</v>
      </c>
      <c r="T115" s="201">
        <f t="shared" si="87"/>
        <v>500</v>
      </c>
      <c r="U115" s="202">
        <v>0</v>
      </c>
      <c r="V115" s="201">
        <f t="shared" ref="V115:V123" si="121">+U115*$C115</f>
        <v>0</v>
      </c>
      <c r="W115" s="202">
        <v>1</v>
      </c>
      <c r="X115" s="202">
        <f t="shared" si="112"/>
        <v>500</v>
      </c>
      <c r="Y115" s="202">
        <v>0</v>
      </c>
      <c r="Z115" s="202">
        <f t="shared" si="113"/>
        <v>0</v>
      </c>
      <c r="AA115" s="202">
        <v>1</v>
      </c>
      <c r="AB115" s="202">
        <f t="shared" si="113"/>
        <v>500</v>
      </c>
      <c r="AC115" s="202">
        <v>0</v>
      </c>
      <c r="AD115" s="202">
        <f t="shared" si="113"/>
        <v>0</v>
      </c>
      <c r="AE115" s="202">
        <v>1</v>
      </c>
      <c r="AF115" s="202">
        <f t="shared" si="114"/>
        <v>500</v>
      </c>
      <c r="AG115" s="202">
        <v>1</v>
      </c>
      <c r="AH115" s="202">
        <f t="shared" si="115"/>
        <v>500</v>
      </c>
      <c r="AI115" s="202">
        <v>1</v>
      </c>
      <c r="AJ115" s="202">
        <f t="shared" si="116"/>
        <v>500</v>
      </c>
      <c r="AK115" s="202">
        <v>1</v>
      </c>
      <c r="AL115" s="202">
        <f t="shared" si="117"/>
        <v>500</v>
      </c>
      <c r="AM115" s="202">
        <v>1</v>
      </c>
      <c r="AN115" s="202">
        <f t="shared" si="118"/>
        <v>500</v>
      </c>
      <c r="AO115" s="202"/>
      <c r="AP115" s="202"/>
      <c r="AQ115" s="171">
        <f t="shared" si="97"/>
        <v>11</v>
      </c>
      <c r="AR115" s="171">
        <f t="shared" si="97"/>
        <v>5500</v>
      </c>
    </row>
    <row r="116" spans="1:44" x14ac:dyDescent="0.3">
      <c r="A116" s="458" t="s">
        <v>570</v>
      </c>
      <c r="B116" s="459"/>
      <c r="C116" s="200">
        <v>110</v>
      </c>
      <c r="D116" s="200" t="s">
        <v>466</v>
      </c>
      <c r="E116" s="201">
        <v>10</v>
      </c>
      <c r="F116" s="201">
        <f t="shared" si="119"/>
        <v>1100</v>
      </c>
      <c r="G116" s="202">
        <v>0</v>
      </c>
      <c r="H116" s="201">
        <f t="shared" si="120"/>
        <v>0</v>
      </c>
      <c r="I116" s="202">
        <v>0</v>
      </c>
      <c r="J116" s="201">
        <f t="shared" si="82"/>
        <v>0</v>
      </c>
      <c r="K116" s="202">
        <v>0</v>
      </c>
      <c r="L116" s="201">
        <f t="shared" si="83"/>
        <v>0</v>
      </c>
      <c r="M116" s="202">
        <v>0</v>
      </c>
      <c r="N116" s="201">
        <f t="shared" si="84"/>
        <v>0</v>
      </c>
      <c r="O116" s="202">
        <v>0</v>
      </c>
      <c r="P116" s="201">
        <f t="shared" si="85"/>
        <v>0</v>
      </c>
      <c r="Q116" s="202">
        <v>0</v>
      </c>
      <c r="R116" s="201">
        <f t="shared" si="86"/>
        <v>0</v>
      </c>
      <c r="S116" s="202">
        <v>0</v>
      </c>
      <c r="T116" s="201">
        <f t="shared" si="87"/>
        <v>0</v>
      </c>
      <c r="U116" s="202">
        <v>0</v>
      </c>
      <c r="V116" s="201">
        <f t="shared" si="121"/>
        <v>0</v>
      </c>
      <c r="W116" s="202">
        <v>0</v>
      </c>
      <c r="X116" s="202">
        <f t="shared" si="112"/>
        <v>0</v>
      </c>
      <c r="Y116" s="202">
        <v>0</v>
      </c>
      <c r="Z116" s="202">
        <f t="shared" si="113"/>
        <v>0</v>
      </c>
      <c r="AA116" s="202">
        <v>0</v>
      </c>
      <c r="AB116" s="202">
        <f t="shared" si="113"/>
        <v>0</v>
      </c>
      <c r="AC116" s="202">
        <v>0</v>
      </c>
      <c r="AD116" s="202">
        <f t="shared" si="113"/>
        <v>0</v>
      </c>
      <c r="AE116" s="202">
        <v>0</v>
      </c>
      <c r="AF116" s="202">
        <f t="shared" si="114"/>
        <v>0</v>
      </c>
      <c r="AG116" s="202">
        <v>0</v>
      </c>
      <c r="AH116" s="202">
        <f t="shared" si="115"/>
        <v>0</v>
      </c>
      <c r="AI116" s="202">
        <v>0</v>
      </c>
      <c r="AJ116" s="202">
        <f t="shared" si="116"/>
        <v>0</v>
      </c>
      <c r="AK116" s="202">
        <v>0</v>
      </c>
      <c r="AL116" s="202">
        <f t="shared" si="117"/>
        <v>0</v>
      </c>
      <c r="AM116" s="202">
        <v>0</v>
      </c>
      <c r="AN116" s="202">
        <f t="shared" si="118"/>
        <v>0</v>
      </c>
      <c r="AO116" s="202"/>
      <c r="AP116" s="202"/>
      <c r="AQ116" s="171">
        <f t="shared" si="97"/>
        <v>10</v>
      </c>
      <c r="AR116" s="171">
        <f t="shared" si="97"/>
        <v>1100</v>
      </c>
    </row>
    <row r="117" spans="1:44" x14ac:dyDescent="0.3">
      <c r="A117" s="458" t="s">
        <v>571</v>
      </c>
      <c r="B117" s="459"/>
      <c r="C117" s="200">
        <v>1000</v>
      </c>
      <c r="D117" s="205" t="s">
        <v>572</v>
      </c>
      <c r="E117" s="201">
        <v>0</v>
      </c>
      <c r="F117" s="201">
        <f t="shared" si="119"/>
        <v>0</v>
      </c>
      <c r="G117" s="202">
        <v>6</v>
      </c>
      <c r="H117" s="201">
        <f>+C117*G117</f>
        <v>6000</v>
      </c>
      <c r="I117" s="202">
        <v>6</v>
      </c>
      <c r="J117" s="201">
        <f t="shared" si="82"/>
        <v>6000</v>
      </c>
      <c r="K117" s="202">
        <v>6</v>
      </c>
      <c r="L117" s="201">
        <f t="shared" si="83"/>
        <v>6000</v>
      </c>
      <c r="M117" s="202">
        <v>6</v>
      </c>
      <c r="N117" s="201">
        <f t="shared" si="84"/>
        <v>6000</v>
      </c>
      <c r="O117" s="202">
        <v>6</v>
      </c>
      <c r="P117" s="201">
        <f t="shared" si="85"/>
        <v>6000</v>
      </c>
      <c r="Q117" s="202">
        <v>6</v>
      </c>
      <c r="R117" s="201">
        <f t="shared" si="86"/>
        <v>6000</v>
      </c>
      <c r="S117" s="202">
        <v>6</v>
      </c>
      <c r="T117" s="201">
        <f t="shared" si="87"/>
        <v>6000</v>
      </c>
      <c r="U117" s="202">
        <v>6</v>
      </c>
      <c r="V117" s="201">
        <f t="shared" si="121"/>
        <v>6000</v>
      </c>
      <c r="W117" s="202">
        <v>6</v>
      </c>
      <c r="X117" s="202">
        <f t="shared" si="112"/>
        <v>6000</v>
      </c>
      <c r="Y117" s="202">
        <v>6</v>
      </c>
      <c r="Z117" s="202">
        <f t="shared" si="113"/>
        <v>6000</v>
      </c>
      <c r="AA117" s="202">
        <v>6</v>
      </c>
      <c r="AB117" s="202">
        <f t="shared" si="113"/>
        <v>6000</v>
      </c>
      <c r="AC117" s="202">
        <v>6</v>
      </c>
      <c r="AD117" s="202">
        <f t="shared" si="113"/>
        <v>6000</v>
      </c>
      <c r="AE117" s="202">
        <v>0</v>
      </c>
      <c r="AF117" s="202">
        <f t="shared" si="114"/>
        <v>0</v>
      </c>
      <c r="AG117" s="202">
        <v>0</v>
      </c>
      <c r="AH117" s="202">
        <f t="shared" si="115"/>
        <v>0</v>
      </c>
      <c r="AI117" s="202">
        <v>0</v>
      </c>
      <c r="AJ117" s="202">
        <f t="shared" si="116"/>
        <v>0</v>
      </c>
      <c r="AK117" s="202">
        <v>0</v>
      </c>
      <c r="AL117" s="202">
        <f t="shared" si="117"/>
        <v>0</v>
      </c>
      <c r="AM117" s="202">
        <v>0</v>
      </c>
      <c r="AN117" s="202">
        <f t="shared" si="118"/>
        <v>0</v>
      </c>
      <c r="AO117" s="202"/>
      <c r="AP117" s="202"/>
      <c r="AQ117" s="171">
        <f t="shared" si="97"/>
        <v>72</v>
      </c>
      <c r="AR117" s="171">
        <f t="shared" si="97"/>
        <v>72000</v>
      </c>
    </row>
    <row r="118" spans="1:44" x14ac:dyDescent="0.3">
      <c r="A118" s="462" t="s">
        <v>573</v>
      </c>
      <c r="B118" s="463"/>
      <c r="C118" s="200">
        <v>2000</v>
      </c>
      <c r="D118" s="200" t="s">
        <v>574</v>
      </c>
      <c r="E118" s="201">
        <v>0</v>
      </c>
      <c r="F118" s="201">
        <f t="shared" si="119"/>
        <v>0</v>
      </c>
      <c r="G118" s="202">
        <v>0</v>
      </c>
      <c r="H118" s="201">
        <f t="shared" si="120"/>
        <v>0</v>
      </c>
      <c r="I118" s="202">
        <v>0</v>
      </c>
      <c r="J118" s="201">
        <f t="shared" si="82"/>
        <v>0</v>
      </c>
      <c r="K118" s="202">
        <v>0</v>
      </c>
      <c r="L118" s="201">
        <f t="shared" si="83"/>
        <v>0</v>
      </c>
      <c r="M118" s="202">
        <v>0</v>
      </c>
      <c r="N118" s="201">
        <f t="shared" si="84"/>
        <v>0</v>
      </c>
      <c r="O118" s="202">
        <v>0</v>
      </c>
      <c r="P118" s="201">
        <f t="shared" si="85"/>
        <v>0</v>
      </c>
      <c r="Q118" s="202">
        <v>0</v>
      </c>
      <c r="R118" s="201">
        <f t="shared" si="86"/>
        <v>0</v>
      </c>
      <c r="S118" s="202">
        <v>0</v>
      </c>
      <c r="T118" s="201">
        <f t="shared" si="87"/>
        <v>0</v>
      </c>
      <c r="U118" s="202">
        <v>1</v>
      </c>
      <c r="V118" s="201">
        <f t="shared" si="121"/>
        <v>2000</v>
      </c>
      <c r="W118" s="202">
        <v>0</v>
      </c>
      <c r="X118" s="202">
        <f t="shared" si="112"/>
        <v>0</v>
      </c>
      <c r="Y118" s="202">
        <v>0</v>
      </c>
      <c r="Z118" s="202">
        <f t="shared" si="113"/>
        <v>0</v>
      </c>
      <c r="AA118" s="202">
        <v>0</v>
      </c>
      <c r="AB118" s="202">
        <f t="shared" si="113"/>
        <v>0</v>
      </c>
      <c r="AC118" s="202">
        <v>0</v>
      </c>
      <c r="AD118" s="202">
        <f t="shared" si="113"/>
        <v>0</v>
      </c>
      <c r="AE118" s="202">
        <v>0</v>
      </c>
      <c r="AF118" s="202">
        <f t="shared" si="114"/>
        <v>0</v>
      </c>
      <c r="AG118" s="202">
        <v>1</v>
      </c>
      <c r="AH118" s="202">
        <f t="shared" si="115"/>
        <v>2000</v>
      </c>
      <c r="AI118" s="202">
        <v>0</v>
      </c>
      <c r="AJ118" s="202">
        <f t="shared" si="116"/>
        <v>0</v>
      </c>
      <c r="AK118" s="202">
        <v>0</v>
      </c>
      <c r="AL118" s="202">
        <f t="shared" si="117"/>
        <v>0</v>
      </c>
      <c r="AM118" s="202">
        <v>0</v>
      </c>
      <c r="AN118" s="202">
        <f t="shared" si="118"/>
        <v>0</v>
      </c>
      <c r="AO118" s="202"/>
      <c r="AP118" s="202"/>
      <c r="AQ118" s="171">
        <f t="shared" si="97"/>
        <v>2</v>
      </c>
      <c r="AR118" s="171">
        <f t="shared" si="97"/>
        <v>4000</v>
      </c>
    </row>
    <row r="119" spans="1:44" x14ac:dyDescent="0.3">
      <c r="A119" s="462" t="s">
        <v>575</v>
      </c>
      <c r="B119" s="463"/>
      <c r="C119" s="200">
        <f>150*21</f>
        <v>3150</v>
      </c>
      <c r="D119" s="200" t="s">
        <v>481</v>
      </c>
      <c r="E119" s="201">
        <v>0</v>
      </c>
      <c r="F119" s="201">
        <f t="shared" si="119"/>
        <v>0</v>
      </c>
      <c r="G119" s="202">
        <v>1</v>
      </c>
      <c r="H119" s="201">
        <f t="shared" si="120"/>
        <v>3150</v>
      </c>
      <c r="I119" s="202">
        <v>1</v>
      </c>
      <c r="J119" s="201">
        <f t="shared" si="82"/>
        <v>3150</v>
      </c>
      <c r="K119" s="202">
        <v>1</v>
      </c>
      <c r="L119" s="201">
        <f t="shared" si="83"/>
        <v>3150</v>
      </c>
      <c r="M119" s="202">
        <v>1</v>
      </c>
      <c r="N119" s="201">
        <f t="shared" si="84"/>
        <v>3150</v>
      </c>
      <c r="O119" s="202">
        <v>1</v>
      </c>
      <c r="P119" s="201">
        <f t="shared" si="85"/>
        <v>3150</v>
      </c>
      <c r="Q119" s="202">
        <v>1</v>
      </c>
      <c r="R119" s="201">
        <f t="shared" si="86"/>
        <v>3150</v>
      </c>
      <c r="S119" s="202">
        <v>1</v>
      </c>
      <c r="T119" s="201">
        <f t="shared" si="87"/>
        <v>3150</v>
      </c>
      <c r="U119" s="202">
        <v>1</v>
      </c>
      <c r="V119" s="201">
        <f t="shared" si="121"/>
        <v>3150</v>
      </c>
      <c r="W119" s="202">
        <v>1</v>
      </c>
      <c r="X119" s="202">
        <f t="shared" si="112"/>
        <v>3150</v>
      </c>
      <c r="Y119" s="202">
        <v>1</v>
      </c>
      <c r="Z119" s="202">
        <f t="shared" si="113"/>
        <v>3150</v>
      </c>
      <c r="AA119" s="202">
        <v>1</v>
      </c>
      <c r="AB119" s="202">
        <f t="shared" si="113"/>
        <v>3150</v>
      </c>
      <c r="AC119" s="202">
        <v>1</v>
      </c>
      <c r="AD119" s="202">
        <f t="shared" si="113"/>
        <v>3150</v>
      </c>
      <c r="AE119" s="202">
        <v>1</v>
      </c>
      <c r="AF119" s="202">
        <f t="shared" si="114"/>
        <v>3150</v>
      </c>
      <c r="AG119" s="202">
        <v>1</v>
      </c>
      <c r="AH119" s="202">
        <f t="shared" si="115"/>
        <v>3150</v>
      </c>
      <c r="AI119" s="202">
        <v>1</v>
      </c>
      <c r="AJ119" s="202">
        <f t="shared" si="116"/>
        <v>3150</v>
      </c>
      <c r="AK119" s="202">
        <v>1</v>
      </c>
      <c r="AL119" s="202">
        <f t="shared" si="117"/>
        <v>3150</v>
      </c>
      <c r="AM119" s="202">
        <v>1</v>
      </c>
      <c r="AN119" s="202">
        <f t="shared" si="118"/>
        <v>3150</v>
      </c>
      <c r="AO119" s="202"/>
      <c r="AP119" s="202"/>
      <c r="AQ119" s="171">
        <f t="shared" si="97"/>
        <v>17</v>
      </c>
      <c r="AR119" s="171">
        <f t="shared" si="97"/>
        <v>53550</v>
      </c>
    </row>
    <row r="120" spans="1:44" x14ac:dyDescent="0.3">
      <c r="A120" s="458" t="s">
        <v>576</v>
      </c>
      <c r="B120" s="459"/>
      <c r="C120" s="200">
        <v>300</v>
      </c>
      <c r="D120" s="205" t="s">
        <v>466</v>
      </c>
      <c r="E120" s="201">
        <v>0</v>
      </c>
      <c r="F120" s="201">
        <f t="shared" si="119"/>
        <v>0</v>
      </c>
      <c r="G120" s="202">
        <v>0</v>
      </c>
      <c r="H120" s="201">
        <f t="shared" si="120"/>
        <v>0</v>
      </c>
      <c r="I120" s="202">
        <v>38</v>
      </c>
      <c r="J120" s="201">
        <f t="shared" si="82"/>
        <v>11400</v>
      </c>
      <c r="K120" s="202">
        <v>0</v>
      </c>
      <c r="L120" s="201">
        <f t="shared" si="83"/>
        <v>0</v>
      </c>
      <c r="M120" s="202">
        <v>0</v>
      </c>
      <c r="N120" s="201">
        <f t="shared" si="84"/>
        <v>0</v>
      </c>
      <c r="O120" s="202">
        <v>0</v>
      </c>
      <c r="P120" s="201">
        <f t="shared" si="85"/>
        <v>0</v>
      </c>
      <c r="Q120" s="202">
        <v>0</v>
      </c>
      <c r="R120" s="201">
        <f t="shared" si="86"/>
        <v>0</v>
      </c>
      <c r="S120" s="202"/>
      <c r="T120" s="201">
        <f t="shared" si="87"/>
        <v>0</v>
      </c>
      <c r="U120" s="202">
        <v>0</v>
      </c>
      <c r="V120" s="201">
        <f t="shared" si="121"/>
        <v>0</v>
      </c>
      <c r="W120" s="202">
        <v>0</v>
      </c>
      <c r="X120" s="202">
        <f t="shared" si="112"/>
        <v>0</v>
      </c>
      <c r="Y120" s="202"/>
      <c r="Z120" s="202">
        <f t="shared" si="113"/>
        <v>0</v>
      </c>
      <c r="AA120" s="202">
        <v>0</v>
      </c>
      <c r="AB120" s="202">
        <f t="shared" si="113"/>
        <v>0</v>
      </c>
      <c r="AC120" s="202">
        <v>0</v>
      </c>
      <c r="AD120" s="202">
        <f t="shared" si="113"/>
        <v>0</v>
      </c>
      <c r="AE120" s="202">
        <v>0</v>
      </c>
      <c r="AF120" s="202">
        <f t="shared" si="114"/>
        <v>0</v>
      </c>
      <c r="AG120" s="202">
        <v>0</v>
      </c>
      <c r="AH120" s="202">
        <f t="shared" si="115"/>
        <v>0</v>
      </c>
      <c r="AI120" s="202">
        <v>0</v>
      </c>
      <c r="AJ120" s="202">
        <f t="shared" si="116"/>
        <v>0</v>
      </c>
      <c r="AK120" s="202">
        <v>0</v>
      </c>
      <c r="AL120" s="202">
        <f t="shared" si="117"/>
        <v>0</v>
      </c>
      <c r="AM120" s="202">
        <v>0</v>
      </c>
      <c r="AN120" s="202">
        <f t="shared" si="118"/>
        <v>0</v>
      </c>
      <c r="AO120" s="202"/>
      <c r="AP120" s="202"/>
      <c r="AQ120" s="171">
        <f t="shared" si="97"/>
        <v>38</v>
      </c>
      <c r="AR120" s="171">
        <f t="shared" si="97"/>
        <v>11400</v>
      </c>
    </row>
    <row r="121" spans="1:44" x14ac:dyDescent="0.3">
      <c r="A121" s="462" t="s">
        <v>577</v>
      </c>
      <c r="B121" s="463"/>
      <c r="C121" s="200"/>
      <c r="D121" s="200" t="s">
        <v>466</v>
      </c>
      <c r="E121" s="201">
        <v>1</v>
      </c>
      <c r="F121" s="201">
        <v>10000</v>
      </c>
      <c r="G121" s="202">
        <v>0</v>
      </c>
      <c r="H121" s="201">
        <f t="shared" si="120"/>
        <v>0</v>
      </c>
      <c r="I121" s="202">
        <v>0</v>
      </c>
      <c r="J121" s="201">
        <f t="shared" si="82"/>
        <v>0</v>
      </c>
      <c r="K121" s="202">
        <v>0</v>
      </c>
      <c r="L121" s="201">
        <v>0</v>
      </c>
      <c r="M121" s="202">
        <v>0</v>
      </c>
      <c r="N121" s="201">
        <f t="shared" si="84"/>
        <v>0</v>
      </c>
      <c r="O121" s="202">
        <v>0</v>
      </c>
      <c r="P121" s="201">
        <f t="shared" si="85"/>
        <v>0</v>
      </c>
      <c r="Q121" s="202">
        <v>0</v>
      </c>
      <c r="R121" s="201">
        <v>42500</v>
      </c>
      <c r="S121" s="202">
        <v>0</v>
      </c>
      <c r="T121" s="201">
        <f t="shared" si="87"/>
        <v>0</v>
      </c>
      <c r="U121" s="202">
        <v>0</v>
      </c>
      <c r="V121" s="201">
        <f t="shared" si="121"/>
        <v>0</v>
      </c>
      <c r="W121" s="202">
        <v>0</v>
      </c>
      <c r="X121" s="202">
        <f t="shared" si="112"/>
        <v>0</v>
      </c>
      <c r="Y121" s="202">
        <v>0</v>
      </c>
      <c r="Z121" s="202">
        <f t="shared" si="113"/>
        <v>0</v>
      </c>
      <c r="AA121" s="202">
        <v>0</v>
      </c>
      <c r="AB121" s="202">
        <f t="shared" si="113"/>
        <v>0</v>
      </c>
      <c r="AC121" s="202">
        <v>0</v>
      </c>
      <c r="AD121" s="202">
        <f t="shared" si="113"/>
        <v>0</v>
      </c>
      <c r="AE121" s="202">
        <v>0</v>
      </c>
      <c r="AF121" s="202">
        <f t="shared" si="114"/>
        <v>0</v>
      </c>
      <c r="AG121" s="202">
        <v>0</v>
      </c>
      <c r="AH121" s="202">
        <f t="shared" si="115"/>
        <v>0</v>
      </c>
      <c r="AI121" s="202">
        <v>0</v>
      </c>
      <c r="AJ121" s="202">
        <f t="shared" si="116"/>
        <v>0</v>
      </c>
      <c r="AK121" s="202">
        <v>0</v>
      </c>
      <c r="AL121" s="202">
        <f t="shared" si="117"/>
        <v>0</v>
      </c>
      <c r="AM121" s="202">
        <v>0</v>
      </c>
      <c r="AN121" s="202">
        <v>42500</v>
      </c>
      <c r="AO121" s="202"/>
      <c r="AP121" s="202"/>
      <c r="AQ121" s="171">
        <f t="shared" si="97"/>
        <v>1</v>
      </c>
      <c r="AR121" s="171">
        <f t="shared" si="97"/>
        <v>95000</v>
      </c>
    </row>
    <row r="122" spans="1:44" x14ac:dyDescent="0.3">
      <c r="A122" s="464" t="s">
        <v>578</v>
      </c>
      <c r="B122" s="465"/>
      <c r="C122" s="200">
        <v>450</v>
      </c>
      <c r="D122" s="200" t="s">
        <v>493</v>
      </c>
      <c r="E122" s="201">
        <v>0</v>
      </c>
      <c r="F122" s="201">
        <f t="shared" si="119"/>
        <v>0</v>
      </c>
      <c r="G122" s="202">
        <v>1</v>
      </c>
      <c r="H122" s="201">
        <f t="shared" si="120"/>
        <v>450</v>
      </c>
      <c r="I122" s="202">
        <v>1</v>
      </c>
      <c r="J122" s="201">
        <f t="shared" si="82"/>
        <v>450</v>
      </c>
      <c r="K122" s="202">
        <v>1</v>
      </c>
      <c r="L122" s="201">
        <f t="shared" si="83"/>
        <v>450</v>
      </c>
      <c r="M122" s="202">
        <v>1</v>
      </c>
      <c r="N122" s="201">
        <v>450</v>
      </c>
      <c r="O122" s="202">
        <v>1</v>
      </c>
      <c r="P122" s="201">
        <v>450</v>
      </c>
      <c r="Q122" s="202">
        <v>1</v>
      </c>
      <c r="R122" s="201">
        <f t="shared" si="86"/>
        <v>450</v>
      </c>
      <c r="S122" s="202">
        <v>1</v>
      </c>
      <c r="T122" s="201">
        <v>450</v>
      </c>
      <c r="U122" s="202">
        <v>1</v>
      </c>
      <c r="V122" s="201">
        <f t="shared" si="121"/>
        <v>450</v>
      </c>
      <c r="W122" s="202">
        <v>1</v>
      </c>
      <c r="X122" s="202">
        <f t="shared" si="112"/>
        <v>450</v>
      </c>
      <c r="Y122" s="202">
        <v>1</v>
      </c>
      <c r="Z122" s="202">
        <f t="shared" si="113"/>
        <v>450</v>
      </c>
      <c r="AA122" s="202">
        <v>1</v>
      </c>
      <c r="AB122" s="202">
        <f t="shared" si="113"/>
        <v>450</v>
      </c>
      <c r="AC122" s="202">
        <v>1</v>
      </c>
      <c r="AD122" s="202">
        <f t="shared" si="113"/>
        <v>450</v>
      </c>
      <c r="AE122" s="202">
        <v>1</v>
      </c>
      <c r="AF122" s="202">
        <f t="shared" si="114"/>
        <v>450</v>
      </c>
      <c r="AG122" s="202">
        <v>1</v>
      </c>
      <c r="AH122" s="202">
        <f t="shared" si="115"/>
        <v>450</v>
      </c>
      <c r="AI122" s="202">
        <v>1</v>
      </c>
      <c r="AJ122" s="202">
        <f t="shared" si="116"/>
        <v>450</v>
      </c>
      <c r="AK122" s="202">
        <v>1</v>
      </c>
      <c r="AL122" s="202">
        <f t="shared" si="117"/>
        <v>450</v>
      </c>
      <c r="AM122" s="202">
        <v>1</v>
      </c>
      <c r="AN122" s="202">
        <f t="shared" si="118"/>
        <v>450</v>
      </c>
      <c r="AO122" s="202"/>
      <c r="AP122" s="202"/>
      <c r="AQ122" s="171">
        <f t="shared" si="97"/>
        <v>17</v>
      </c>
      <c r="AR122" s="171">
        <f t="shared" si="97"/>
        <v>7650</v>
      </c>
    </row>
    <row r="123" spans="1:44" x14ac:dyDescent="0.3">
      <c r="A123" s="462" t="s">
        <v>579</v>
      </c>
      <c r="B123" s="463"/>
      <c r="C123" s="200">
        <v>550</v>
      </c>
      <c r="D123" s="200" t="s">
        <v>493</v>
      </c>
      <c r="E123" s="201">
        <v>0</v>
      </c>
      <c r="F123" s="201">
        <f t="shared" si="119"/>
        <v>0</v>
      </c>
      <c r="G123" s="202">
        <v>1</v>
      </c>
      <c r="H123" s="201">
        <f t="shared" si="120"/>
        <v>550</v>
      </c>
      <c r="I123" s="202">
        <v>1</v>
      </c>
      <c r="J123" s="201">
        <f t="shared" si="82"/>
        <v>550</v>
      </c>
      <c r="K123" s="202">
        <v>1</v>
      </c>
      <c r="L123" s="201">
        <f t="shared" si="83"/>
        <v>550</v>
      </c>
      <c r="M123" s="202">
        <v>1</v>
      </c>
      <c r="N123" s="201">
        <f t="shared" si="84"/>
        <v>550</v>
      </c>
      <c r="O123" s="202">
        <v>1</v>
      </c>
      <c r="P123" s="201">
        <f t="shared" si="85"/>
        <v>550</v>
      </c>
      <c r="Q123" s="202">
        <v>1</v>
      </c>
      <c r="R123" s="201">
        <f t="shared" si="86"/>
        <v>550</v>
      </c>
      <c r="S123" s="202">
        <v>1</v>
      </c>
      <c r="T123" s="201">
        <f t="shared" si="87"/>
        <v>550</v>
      </c>
      <c r="U123" s="202">
        <v>1</v>
      </c>
      <c r="V123" s="201">
        <f t="shared" si="121"/>
        <v>550</v>
      </c>
      <c r="W123" s="202">
        <v>1</v>
      </c>
      <c r="X123" s="202">
        <f t="shared" si="112"/>
        <v>550</v>
      </c>
      <c r="Y123" s="202">
        <v>1</v>
      </c>
      <c r="Z123" s="202">
        <f t="shared" si="113"/>
        <v>550</v>
      </c>
      <c r="AA123" s="202">
        <v>1</v>
      </c>
      <c r="AB123" s="202">
        <f t="shared" si="113"/>
        <v>550</v>
      </c>
      <c r="AC123" s="202">
        <v>1</v>
      </c>
      <c r="AD123" s="202">
        <f t="shared" si="113"/>
        <v>550</v>
      </c>
      <c r="AE123" s="202">
        <v>1</v>
      </c>
      <c r="AF123" s="202">
        <f t="shared" si="114"/>
        <v>550</v>
      </c>
      <c r="AG123" s="202">
        <v>1</v>
      </c>
      <c r="AH123" s="202">
        <f t="shared" si="115"/>
        <v>550</v>
      </c>
      <c r="AI123" s="202">
        <v>1</v>
      </c>
      <c r="AJ123" s="202">
        <f t="shared" si="116"/>
        <v>550</v>
      </c>
      <c r="AK123" s="202">
        <v>1</v>
      </c>
      <c r="AL123" s="202">
        <f t="shared" si="117"/>
        <v>550</v>
      </c>
      <c r="AM123" s="202">
        <v>1</v>
      </c>
      <c r="AN123" s="202">
        <f t="shared" si="118"/>
        <v>550</v>
      </c>
      <c r="AO123" s="202"/>
      <c r="AP123" s="202"/>
      <c r="AQ123" s="171">
        <f t="shared" si="97"/>
        <v>17</v>
      </c>
      <c r="AR123" s="171">
        <f t="shared" si="97"/>
        <v>9350</v>
      </c>
    </row>
    <row r="124" spans="1:44" x14ac:dyDescent="0.3">
      <c r="A124" s="460" t="s">
        <v>580</v>
      </c>
      <c r="B124" s="461"/>
      <c r="C124" s="200"/>
      <c r="D124" s="200"/>
      <c r="E124" s="201"/>
      <c r="F124" s="201"/>
      <c r="G124" s="202"/>
      <c r="H124" s="201"/>
      <c r="I124" s="202"/>
      <c r="J124" s="201"/>
      <c r="K124" s="202"/>
      <c r="L124" s="201"/>
      <c r="M124" s="202"/>
      <c r="N124" s="201"/>
      <c r="O124" s="202"/>
      <c r="P124" s="201"/>
      <c r="Q124" s="202"/>
      <c r="R124" s="201"/>
      <c r="S124" s="202"/>
      <c r="T124" s="201"/>
      <c r="U124" s="202"/>
      <c r="V124" s="201"/>
      <c r="W124" s="202"/>
      <c r="X124" s="202"/>
      <c r="Y124" s="202"/>
      <c r="Z124" s="202"/>
      <c r="AA124" s="202"/>
      <c r="AB124" s="202"/>
      <c r="AC124" s="202"/>
      <c r="AD124" s="202"/>
      <c r="AE124" s="202"/>
      <c r="AF124" s="202"/>
      <c r="AG124" s="202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171">
        <f t="shared" si="97"/>
        <v>0</v>
      </c>
      <c r="AR124" s="171">
        <f t="shared" si="97"/>
        <v>0</v>
      </c>
    </row>
    <row r="125" spans="1:44" x14ac:dyDescent="0.3">
      <c r="A125" s="203" t="s">
        <v>581</v>
      </c>
      <c r="B125" s="204"/>
      <c r="C125" s="200">
        <v>450</v>
      </c>
      <c r="D125" s="200" t="s">
        <v>466</v>
      </c>
      <c r="E125" s="201">
        <v>1</v>
      </c>
      <c r="F125" s="201">
        <f t="shared" ref="F125:F129" si="122">+E125*$C125</f>
        <v>450</v>
      </c>
      <c r="G125" s="202">
        <v>0</v>
      </c>
      <c r="H125" s="201">
        <f t="shared" ref="H125:H129" si="123">+G125*$C125</f>
        <v>0</v>
      </c>
      <c r="I125" s="202">
        <v>0</v>
      </c>
      <c r="J125" s="201">
        <f t="shared" ref="J125:J129" si="124">+I125*$C125</f>
        <v>0</v>
      </c>
      <c r="K125" s="202">
        <v>0</v>
      </c>
      <c r="L125" s="201">
        <f t="shared" ref="L125:L129" si="125">+K125*$C125</f>
        <v>0</v>
      </c>
      <c r="M125" s="202">
        <v>0</v>
      </c>
      <c r="N125" s="201">
        <f t="shared" ref="N125:N129" si="126">+M125*$C125</f>
        <v>0</v>
      </c>
      <c r="O125" s="202">
        <v>0</v>
      </c>
      <c r="P125" s="201">
        <f t="shared" ref="P125:P129" si="127">+O125*$C125</f>
        <v>0</v>
      </c>
      <c r="Q125" s="202">
        <v>0</v>
      </c>
      <c r="R125" s="201">
        <f t="shared" ref="R125:R129" si="128">+Q125*$C125</f>
        <v>0</v>
      </c>
      <c r="S125" s="202">
        <v>0</v>
      </c>
      <c r="T125" s="201">
        <f t="shared" ref="T125:T129" si="129">+S125*$C125</f>
        <v>0</v>
      </c>
      <c r="U125" s="202">
        <v>0</v>
      </c>
      <c r="V125" s="201">
        <f t="shared" ref="V125:V129" si="130">+U125*$C125</f>
        <v>0</v>
      </c>
      <c r="W125" s="202">
        <v>0</v>
      </c>
      <c r="X125" s="202">
        <f t="shared" ref="X125:X129" si="131">+W125*$C125</f>
        <v>0</v>
      </c>
      <c r="Y125" s="202">
        <v>0</v>
      </c>
      <c r="Z125" s="202">
        <f t="shared" ref="Z125:Z129" si="132">+Y125*$C125</f>
        <v>0</v>
      </c>
      <c r="AA125" s="202">
        <v>0</v>
      </c>
      <c r="AB125" s="202">
        <f t="shared" ref="AB125:AB129" si="133">+AA125*$C125</f>
        <v>0</v>
      </c>
      <c r="AC125" s="202">
        <v>0</v>
      </c>
      <c r="AD125" s="202">
        <f t="shared" ref="AD125:AD129" si="134">+AC125*$C125</f>
        <v>0</v>
      </c>
      <c r="AE125" s="202">
        <v>0</v>
      </c>
      <c r="AF125" s="202">
        <f t="shared" ref="AF125:AF129" si="135">+AE125*$C125</f>
        <v>0</v>
      </c>
      <c r="AG125" s="202">
        <v>0</v>
      </c>
      <c r="AH125" s="202">
        <f t="shared" ref="AH125:AH129" si="136">+AG125*$C125</f>
        <v>0</v>
      </c>
      <c r="AI125" s="202">
        <v>0</v>
      </c>
      <c r="AJ125" s="202">
        <f t="shared" ref="AJ125:AJ129" si="137">+AI125*$C125</f>
        <v>0</v>
      </c>
      <c r="AK125" s="202">
        <v>0</v>
      </c>
      <c r="AL125" s="202">
        <f t="shared" ref="AL125:AL129" si="138">+AK125*$C125</f>
        <v>0</v>
      </c>
      <c r="AM125" s="202">
        <v>0</v>
      </c>
      <c r="AN125" s="202">
        <f t="shared" ref="AN125:AN129" si="139">+AM125*$C125</f>
        <v>0</v>
      </c>
      <c r="AO125" s="202"/>
      <c r="AP125" s="202"/>
      <c r="AQ125" s="171">
        <f t="shared" si="97"/>
        <v>1</v>
      </c>
      <c r="AR125" s="171">
        <f t="shared" si="97"/>
        <v>450</v>
      </c>
    </row>
    <row r="126" spans="1:44" x14ac:dyDescent="0.3">
      <c r="A126" s="203" t="s">
        <v>582</v>
      </c>
      <c r="B126" s="204"/>
      <c r="C126" s="200">
        <v>3000</v>
      </c>
      <c r="D126" s="200" t="s">
        <v>574</v>
      </c>
      <c r="E126" s="201"/>
      <c r="F126" s="201"/>
      <c r="G126" s="202"/>
      <c r="H126" s="201"/>
      <c r="I126" s="202"/>
      <c r="J126" s="201"/>
      <c r="K126" s="202"/>
      <c r="L126" s="201"/>
      <c r="M126" s="202"/>
      <c r="N126" s="201"/>
      <c r="O126" s="202"/>
      <c r="P126" s="201"/>
      <c r="Q126" s="202"/>
      <c r="R126" s="201"/>
      <c r="S126" s="202"/>
      <c r="T126" s="201"/>
      <c r="U126" s="202">
        <v>1</v>
      </c>
      <c r="V126" s="201">
        <f t="shared" si="130"/>
        <v>3000</v>
      </c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>
        <v>1</v>
      </c>
      <c r="AH126" s="202">
        <f t="shared" si="136"/>
        <v>3000</v>
      </c>
      <c r="AI126" s="202"/>
      <c r="AJ126" s="202"/>
      <c r="AK126" s="202"/>
      <c r="AL126" s="202"/>
      <c r="AM126" s="202"/>
      <c r="AN126" s="202"/>
      <c r="AO126" s="202"/>
      <c r="AP126" s="202"/>
      <c r="AQ126" s="171">
        <f t="shared" si="97"/>
        <v>2</v>
      </c>
      <c r="AR126" s="171">
        <f t="shared" si="97"/>
        <v>6000</v>
      </c>
    </row>
    <row r="127" spans="1:44" x14ac:dyDescent="0.3">
      <c r="A127" s="203" t="s">
        <v>583</v>
      </c>
      <c r="B127" s="204"/>
      <c r="C127" s="200">
        <v>200</v>
      </c>
      <c r="D127" s="200" t="s">
        <v>466</v>
      </c>
      <c r="E127" s="201">
        <v>1</v>
      </c>
      <c r="F127" s="201">
        <f t="shared" si="122"/>
        <v>200</v>
      </c>
      <c r="G127" s="202">
        <v>0</v>
      </c>
      <c r="H127" s="201">
        <f t="shared" si="123"/>
        <v>0</v>
      </c>
      <c r="I127" s="202">
        <v>0</v>
      </c>
      <c r="J127" s="201">
        <f t="shared" si="124"/>
        <v>0</v>
      </c>
      <c r="K127" s="202">
        <v>0</v>
      </c>
      <c r="L127" s="201">
        <f t="shared" si="125"/>
        <v>0</v>
      </c>
      <c r="M127" s="202">
        <v>0</v>
      </c>
      <c r="N127" s="201">
        <f t="shared" si="126"/>
        <v>0</v>
      </c>
      <c r="O127" s="202">
        <v>0</v>
      </c>
      <c r="P127" s="201">
        <f t="shared" si="127"/>
        <v>0</v>
      </c>
      <c r="Q127" s="202">
        <v>0</v>
      </c>
      <c r="R127" s="201">
        <f t="shared" si="128"/>
        <v>0</v>
      </c>
      <c r="S127" s="202">
        <v>0</v>
      </c>
      <c r="T127" s="201">
        <f t="shared" si="129"/>
        <v>0</v>
      </c>
      <c r="U127" s="202">
        <v>0</v>
      </c>
      <c r="V127" s="201">
        <f t="shared" si="130"/>
        <v>0</v>
      </c>
      <c r="W127" s="202">
        <v>0</v>
      </c>
      <c r="X127" s="202">
        <f t="shared" si="131"/>
        <v>0</v>
      </c>
      <c r="Y127" s="202">
        <v>0</v>
      </c>
      <c r="Z127" s="202">
        <f t="shared" si="132"/>
        <v>0</v>
      </c>
      <c r="AA127" s="202">
        <v>0</v>
      </c>
      <c r="AB127" s="202">
        <f t="shared" si="133"/>
        <v>0</v>
      </c>
      <c r="AC127" s="202">
        <v>0</v>
      </c>
      <c r="AD127" s="202">
        <f t="shared" si="134"/>
        <v>0</v>
      </c>
      <c r="AE127" s="202">
        <v>0</v>
      </c>
      <c r="AF127" s="202">
        <f t="shared" si="135"/>
        <v>0</v>
      </c>
      <c r="AG127" s="202">
        <v>0</v>
      </c>
      <c r="AH127" s="202">
        <f t="shared" si="136"/>
        <v>0</v>
      </c>
      <c r="AI127" s="202">
        <v>0</v>
      </c>
      <c r="AJ127" s="202">
        <f t="shared" si="137"/>
        <v>0</v>
      </c>
      <c r="AK127" s="202">
        <v>0</v>
      </c>
      <c r="AL127" s="202">
        <f t="shared" si="138"/>
        <v>0</v>
      </c>
      <c r="AM127" s="202">
        <v>0</v>
      </c>
      <c r="AN127" s="202">
        <f t="shared" si="139"/>
        <v>0</v>
      </c>
      <c r="AO127" s="202"/>
      <c r="AP127" s="202"/>
      <c r="AQ127" s="171">
        <f t="shared" si="97"/>
        <v>1</v>
      </c>
      <c r="AR127" s="171">
        <f t="shared" si="97"/>
        <v>200</v>
      </c>
    </row>
    <row r="128" spans="1:44" x14ac:dyDescent="0.3">
      <c r="A128" s="203" t="s">
        <v>584</v>
      </c>
      <c r="B128" s="204"/>
      <c r="C128" s="200">
        <v>60</v>
      </c>
      <c r="D128" s="200" t="s">
        <v>466</v>
      </c>
      <c r="E128" s="201">
        <v>1</v>
      </c>
      <c r="F128" s="201">
        <f t="shared" si="122"/>
        <v>60</v>
      </c>
      <c r="G128" s="202">
        <v>0</v>
      </c>
      <c r="H128" s="201">
        <f t="shared" si="123"/>
        <v>0</v>
      </c>
      <c r="I128" s="202">
        <v>0</v>
      </c>
      <c r="J128" s="201">
        <f t="shared" si="124"/>
        <v>0</v>
      </c>
      <c r="K128" s="202">
        <v>0</v>
      </c>
      <c r="L128" s="201">
        <f t="shared" si="125"/>
        <v>0</v>
      </c>
      <c r="M128" s="202">
        <v>0</v>
      </c>
      <c r="N128" s="201">
        <f t="shared" si="126"/>
        <v>0</v>
      </c>
      <c r="O128" s="202">
        <v>0</v>
      </c>
      <c r="P128" s="201">
        <f t="shared" si="127"/>
        <v>0</v>
      </c>
      <c r="Q128" s="202">
        <v>0</v>
      </c>
      <c r="R128" s="201">
        <f t="shared" si="128"/>
        <v>0</v>
      </c>
      <c r="S128" s="202">
        <v>0</v>
      </c>
      <c r="T128" s="201">
        <f t="shared" si="129"/>
        <v>0</v>
      </c>
      <c r="U128" s="202">
        <v>0</v>
      </c>
      <c r="V128" s="201">
        <f t="shared" si="130"/>
        <v>0</v>
      </c>
      <c r="W128" s="202">
        <v>0</v>
      </c>
      <c r="X128" s="202">
        <f t="shared" si="131"/>
        <v>0</v>
      </c>
      <c r="Y128" s="202">
        <v>0</v>
      </c>
      <c r="Z128" s="202">
        <f t="shared" si="132"/>
        <v>0</v>
      </c>
      <c r="AA128" s="202">
        <v>0</v>
      </c>
      <c r="AB128" s="202">
        <f t="shared" si="133"/>
        <v>0</v>
      </c>
      <c r="AC128" s="202">
        <v>0</v>
      </c>
      <c r="AD128" s="202">
        <f t="shared" si="134"/>
        <v>0</v>
      </c>
      <c r="AE128" s="202">
        <v>0</v>
      </c>
      <c r="AF128" s="202">
        <f t="shared" si="135"/>
        <v>0</v>
      </c>
      <c r="AG128" s="202">
        <v>0</v>
      </c>
      <c r="AH128" s="202">
        <f t="shared" si="136"/>
        <v>0</v>
      </c>
      <c r="AI128" s="202">
        <v>0</v>
      </c>
      <c r="AJ128" s="202">
        <f t="shared" si="137"/>
        <v>0</v>
      </c>
      <c r="AK128" s="202">
        <v>0</v>
      </c>
      <c r="AL128" s="202">
        <f t="shared" si="138"/>
        <v>0</v>
      </c>
      <c r="AM128" s="202">
        <v>0</v>
      </c>
      <c r="AN128" s="202">
        <f t="shared" si="139"/>
        <v>0</v>
      </c>
      <c r="AO128" s="202"/>
      <c r="AP128" s="202"/>
      <c r="AQ128" s="171">
        <f t="shared" si="97"/>
        <v>1</v>
      </c>
      <c r="AR128" s="171">
        <f t="shared" si="97"/>
        <v>60</v>
      </c>
    </row>
    <row r="129" spans="1:44" x14ac:dyDescent="0.3">
      <c r="A129" s="203" t="s">
        <v>585</v>
      </c>
      <c r="B129" s="204"/>
      <c r="C129" s="200">
        <v>1600</v>
      </c>
      <c r="D129" s="200" t="s">
        <v>497</v>
      </c>
      <c r="E129" s="201">
        <v>0</v>
      </c>
      <c r="F129" s="201">
        <f t="shared" si="122"/>
        <v>0</v>
      </c>
      <c r="G129" s="202">
        <v>1</v>
      </c>
      <c r="H129" s="201">
        <f t="shared" si="123"/>
        <v>1600</v>
      </c>
      <c r="I129" s="202">
        <v>0</v>
      </c>
      <c r="J129" s="201">
        <f t="shared" si="124"/>
        <v>0</v>
      </c>
      <c r="K129" s="202">
        <v>0</v>
      </c>
      <c r="L129" s="201">
        <f t="shared" si="125"/>
        <v>0</v>
      </c>
      <c r="M129" s="202">
        <v>1</v>
      </c>
      <c r="N129" s="201">
        <f t="shared" si="126"/>
        <v>1600</v>
      </c>
      <c r="O129" s="202">
        <v>0</v>
      </c>
      <c r="P129" s="201">
        <f t="shared" si="127"/>
        <v>0</v>
      </c>
      <c r="Q129" s="202">
        <v>0</v>
      </c>
      <c r="R129" s="201">
        <f t="shared" si="128"/>
        <v>0</v>
      </c>
      <c r="S129" s="202">
        <v>1</v>
      </c>
      <c r="T129" s="201">
        <f t="shared" si="129"/>
        <v>1600</v>
      </c>
      <c r="U129" s="202">
        <v>0</v>
      </c>
      <c r="V129" s="201">
        <f t="shared" si="130"/>
        <v>0</v>
      </c>
      <c r="W129" s="202">
        <v>0</v>
      </c>
      <c r="X129" s="202">
        <f t="shared" si="131"/>
        <v>0</v>
      </c>
      <c r="Y129" s="202">
        <v>1</v>
      </c>
      <c r="Z129" s="202">
        <f t="shared" si="132"/>
        <v>1600</v>
      </c>
      <c r="AA129" s="202">
        <v>0</v>
      </c>
      <c r="AB129" s="202">
        <f t="shared" si="133"/>
        <v>0</v>
      </c>
      <c r="AC129" s="202">
        <v>0</v>
      </c>
      <c r="AD129" s="202">
        <f t="shared" si="134"/>
        <v>0</v>
      </c>
      <c r="AE129" s="202">
        <v>1</v>
      </c>
      <c r="AF129" s="202">
        <f t="shared" si="135"/>
        <v>1600</v>
      </c>
      <c r="AG129" s="202">
        <v>0</v>
      </c>
      <c r="AH129" s="202">
        <f t="shared" si="136"/>
        <v>0</v>
      </c>
      <c r="AI129" s="202">
        <v>0</v>
      </c>
      <c r="AJ129" s="202">
        <f t="shared" si="137"/>
        <v>0</v>
      </c>
      <c r="AK129" s="202">
        <v>1</v>
      </c>
      <c r="AL129" s="202">
        <f t="shared" si="138"/>
        <v>1600</v>
      </c>
      <c r="AM129" s="202">
        <v>0</v>
      </c>
      <c r="AN129" s="202">
        <f t="shared" si="139"/>
        <v>0</v>
      </c>
      <c r="AO129" s="202"/>
      <c r="AP129" s="202"/>
      <c r="AQ129" s="171">
        <f t="shared" si="97"/>
        <v>6</v>
      </c>
      <c r="AR129" s="171">
        <f t="shared" si="97"/>
        <v>9600</v>
      </c>
    </row>
    <row r="130" spans="1:44" x14ac:dyDescent="0.3">
      <c r="A130" s="460" t="s">
        <v>586</v>
      </c>
      <c r="B130" s="461"/>
      <c r="C130" s="200"/>
      <c r="D130" s="200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  <c r="AF130" s="201"/>
      <c r="AG130" s="201"/>
      <c r="AH130" s="201"/>
      <c r="AI130" s="201"/>
      <c r="AJ130" s="201"/>
      <c r="AK130" s="201"/>
      <c r="AL130" s="201"/>
      <c r="AM130" s="201"/>
      <c r="AN130" s="201"/>
      <c r="AO130" s="201"/>
      <c r="AP130" s="201"/>
      <c r="AQ130" s="171">
        <f t="shared" si="97"/>
        <v>0</v>
      </c>
      <c r="AR130" s="171">
        <f t="shared" si="97"/>
        <v>0</v>
      </c>
    </row>
    <row r="131" spans="1:44" x14ac:dyDescent="0.3">
      <c r="A131" s="203" t="s">
        <v>587</v>
      </c>
      <c r="B131" s="204"/>
      <c r="C131" s="200">
        <v>2500</v>
      </c>
      <c r="D131" s="206" t="s">
        <v>466</v>
      </c>
      <c r="E131" s="201">
        <v>1</v>
      </c>
      <c r="F131" s="201">
        <v>2500</v>
      </c>
      <c r="G131" s="202">
        <v>0</v>
      </c>
      <c r="H131" s="201">
        <f t="shared" ref="H131" si="140">+G131*$C131</f>
        <v>0</v>
      </c>
      <c r="I131" s="202">
        <v>0</v>
      </c>
      <c r="J131" s="201">
        <f t="shared" ref="J131" si="141">+I131*$C131</f>
        <v>0</v>
      </c>
      <c r="K131" s="202">
        <v>0</v>
      </c>
      <c r="L131" s="201">
        <f t="shared" ref="L131" si="142">+K131*$C131</f>
        <v>0</v>
      </c>
      <c r="M131" s="202">
        <v>0</v>
      </c>
      <c r="N131" s="201">
        <f t="shared" ref="N131" si="143">+M131*$C131</f>
        <v>0</v>
      </c>
      <c r="O131" s="202">
        <v>0</v>
      </c>
      <c r="P131" s="201">
        <f t="shared" ref="P131" si="144">+O131*$C131</f>
        <v>0</v>
      </c>
      <c r="Q131" s="202">
        <v>0</v>
      </c>
      <c r="R131" s="201">
        <f t="shared" ref="R131" si="145">+Q131*$C131</f>
        <v>0</v>
      </c>
      <c r="S131" s="202">
        <v>0</v>
      </c>
      <c r="T131" s="201">
        <f t="shared" ref="T131" si="146">+S131*$C131</f>
        <v>0</v>
      </c>
      <c r="U131" s="202">
        <v>0</v>
      </c>
      <c r="V131" s="201">
        <f t="shared" ref="V131" si="147">+U131*$C131</f>
        <v>0</v>
      </c>
      <c r="W131" s="202">
        <v>0</v>
      </c>
      <c r="X131" s="202">
        <f t="shared" ref="X131" si="148">+W131*$C131</f>
        <v>0</v>
      </c>
      <c r="Y131" s="202">
        <v>0</v>
      </c>
      <c r="Z131" s="202">
        <f t="shared" ref="Z131" si="149">+Y131*$C131</f>
        <v>0</v>
      </c>
      <c r="AA131" s="202">
        <v>0</v>
      </c>
      <c r="AB131" s="202">
        <f t="shared" ref="AB131" si="150">+AA131*$C131</f>
        <v>0</v>
      </c>
      <c r="AC131" s="202">
        <v>0</v>
      </c>
      <c r="AD131" s="202">
        <f t="shared" ref="AD131" si="151">+AC131*$C131</f>
        <v>0</v>
      </c>
      <c r="AE131" s="202">
        <v>0</v>
      </c>
      <c r="AF131" s="202">
        <f t="shared" ref="AF131" si="152">+AE131*$C131</f>
        <v>0</v>
      </c>
      <c r="AG131" s="202">
        <v>0</v>
      </c>
      <c r="AH131" s="202">
        <f t="shared" ref="AH131" si="153">+AG131*$C131</f>
        <v>0</v>
      </c>
      <c r="AI131" s="202">
        <v>0</v>
      </c>
      <c r="AJ131" s="202">
        <f t="shared" ref="AJ131" si="154">+AI131*$C131</f>
        <v>0</v>
      </c>
      <c r="AK131" s="202">
        <v>0</v>
      </c>
      <c r="AL131" s="202">
        <f t="shared" ref="AL131" si="155">+AK131*$C131</f>
        <v>0</v>
      </c>
      <c r="AM131" s="202">
        <v>0</v>
      </c>
      <c r="AN131" s="202">
        <f t="shared" ref="AN131" si="156">+AM131*$C131</f>
        <v>0</v>
      </c>
      <c r="AO131" s="202"/>
      <c r="AP131" s="202"/>
      <c r="AQ131" s="171">
        <f t="shared" si="97"/>
        <v>1</v>
      </c>
      <c r="AR131" s="151">
        <v>26520.560000000001</v>
      </c>
    </row>
    <row r="132" spans="1:44" x14ac:dyDescent="0.3">
      <c r="A132" s="207" t="s">
        <v>588</v>
      </c>
      <c r="B132" s="207"/>
      <c r="C132" s="208"/>
      <c r="D132" s="208"/>
      <c r="E132" s="209"/>
      <c r="F132" s="210">
        <f>SUM(F24:F131)</f>
        <v>156660</v>
      </c>
      <c r="G132" s="210"/>
      <c r="H132" s="210">
        <f>SUM(H24:H131)</f>
        <v>72141</v>
      </c>
      <c r="I132" s="210"/>
      <c r="J132" s="210">
        <f>SUM(J24:J131)</f>
        <v>55485</v>
      </c>
      <c r="K132" s="210"/>
      <c r="L132" s="210">
        <f>SUM(L24:L131)</f>
        <v>44985</v>
      </c>
      <c r="M132" s="210"/>
      <c r="N132" s="210">
        <f>SUM(N24:N131)</f>
        <v>47141</v>
      </c>
      <c r="O132" s="210"/>
      <c r="P132" s="210">
        <f>SUM(P24:P131)</f>
        <v>44985</v>
      </c>
      <c r="Q132" s="210"/>
      <c r="R132" s="210">
        <f>SUM(R24:R131)</f>
        <v>88085</v>
      </c>
      <c r="S132" s="210"/>
      <c r="T132" s="210">
        <f>SUM(T24:T131)</f>
        <v>48041</v>
      </c>
      <c r="U132" s="210"/>
      <c r="V132" s="210">
        <f>SUM(V24:V131)</f>
        <v>49085</v>
      </c>
      <c r="W132" s="210"/>
      <c r="X132" s="210">
        <f>SUM(X24:X131)</f>
        <v>44985</v>
      </c>
      <c r="Y132" s="210"/>
      <c r="Z132" s="210">
        <f>SUM(Z24:Z131)</f>
        <v>47141</v>
      </c>
      <c r="AA132" s="210"/>
      <c r="AB132" s="210">
        <f>SUM(AB24:AB131)</f>
        <v>44985</v>
      </c>
      <c r="AC132" s="210"/>
      <c r="AD132" s="210">
        <f>SUM(AD24:AD131)</f>
        <v>45585</v>
      </c>
      <c r="AE132" s="210"/>
      <c r="AF132" s="210">
        <f>SUM(AF24:AF131)</f>
        <v>41701</v>
      </c>
      <c r="AG132" s="210"/>
      <c r="AH132" s="210">
        <f>SUM(AH24:AH131)</f>
        <v>44545</v>
      </c>
      <c r="AI132" s="210"/>
      <c r="AJ132" s="210">
        <f>SUM(AJ24:AJ131)</f>
        <v>39945</v>
      </c>
      <c r="AK132" s="210"/>
      <c r="AL132" s="210">
        <f>SUM(AL24:AL131)</f>
        <v>41641</v>
      </c>
      <c r="AM132" s="210"/>
      <c r="AN132" s="210">
        <f>SUM(AN24:AN131)</f>
        <v>82445</v>
      </c>
      <c r="AO132" s="210"/>
      <c r="AP132" s="210">
        <f>SUM(AP24:AP131)</f>
        <v>13000</v>
      </c>
      <c r="AQ132" s="211"/>
      <c r="AR132" s="211">
        <f>SUM(AR25:AR131)</f>
        <v>1076431.56</v>
      </c>
    </row>
    <row r="133" spans="1:44" x14ac:dyDescent="0.3">
      <c r="A133" s="162"/>
      <c r="B133" s="162"/>
      <c r="C133" s="212"/>
      <c r="D133" s="141"/>
      <c r="E133" s="141"/>
      <c r="F133" s="213"/>
      <c r="G133" s="141"/>
      <c r="H133" s="213"/>
      <c r="I133" s="141"/>
      <c r="J133" s="213"/>
      <c r="K133" s="141"/>
      <c r="L133" s="213"/>
      <c r="M133" s="141"/>
      <c r="N133" s="213"/>
      <c r="O133" s="141"/>
      <c r="P133" s="213"/>
      <c r="Q133" s="141"/>
      <c r="R133" s="213"/>
      <c r="S133" s="141"/>
      <c r="T133" s="213"/>
      <c r="U133" s="141"/>
      <c r="V133" s="213"/>
      <c r="W133" s="141"/>
      <c r="X133" s="213"/>
      <c r="Y133" s="141"/>
      <c r="Z133" s="213"/>
      <c r="AA133" s="141"/>
      <c r="AB133" s="213"/>
      <c r="AC133" s="141"/>
      <c r="AD133" s="213"/>
      <c r="AE133" s="141"/>
      <c r="AF133" s="213"/>
      <c r="AG133" s="141"/>
      <c r="AH133" s="213"/>
      <c r="AI133" s="141"/>
      <c r="AJ133" s="213"/>
      <c r="AK133" s="141"/>
      <c r="AL133" s="213"/>
      <c r="AM133" s="141"/>
      <c r="AN133" s="213"/>
      <c r="AO133" s="141"/>
      <c r="AP133" s="213"/>
      <c r="AQ133" s="214"/>
      <c r="AR133" s="165"/>
    </row>
    <row r="134" spans="1:44" x14ac:dyDescent="0.3">
      <c r="A134" s="207" t="s">
        <v>589</v>
      </c>
      <c r="B134" s="207"/>
      <c r="C134" s="208"/>
      <c r="D134" s="208"/>
      <c r="E134" s="209"/>
      <c r="F134" s="210">
        <f>+F20+$F132</f>
        <v>177700</v>
      </c>
      <c r="G134" s="209"/>
      <c r="H134" s="210">
        <f>H20+H132</f>
        <v>260951</v>
      </c>
      <c r="I134" s="210"/>
      <c r="J134" s="210">
        <f>J132+J20</f>
        <v>244295</v>
      </c>
      <c r="K134" s="210"/>
      <c r="L134" s="210">
        <f>L132+L20</f>
        <v>233795</v>
      </c>
      <c r="M134" s="210"/>
      <c r="N134" s="210">
        <f>N132+N20</f>
        <v>235951</v>
      </c>
      <c r="O134" s="210"/>
      <c r="P134" s="210">
        <f>P132+P20</f>
        <v>233795</v>
      </c>
      <c r="Q134" s="210"/>
      <c r="R134" s="210">
        <f>R132+R20</f>
        <v>276895</v>
      </c>
      <c r="S134" s="210"/>
      <c r="T134" s="210">
        <f>T132+T20</f>
        <v>236851</v>
      </c>
      <c r="U134" s="210"/>
      <c r="V134" s="210">
        <f>V132+V20</f>
        <v>237895</v>
      </c>
      <c r="W134" s="210"/>
      <c r="X134" s="210">
        <f>X132+X20</f>
        <v>216995</v>
      </c>
      <c r="Y134" s="210"/>
      <c r="Z134" s="210">
        <f>Z132+Z20</f>
        <v>202351</v>
      </c>
      <c r="AA134" s="210"/>
      <c r="AB134" s="210">
        <f>AB132+AB20</f>
        <v>200195</v>
      </c>
      <c r="AC134" s="210"/>
      <c r="AD134" s="210">
        <f>AD132+AD20</f>
        <v>200795</v>
      </c>
      <c r="AE134" s="210"/>
      <c r="AF134" s="210">
        <f>AF132+AF20</f>
        <v>196911</v>
      </c>
      <c r="AG134" s="210"/>
      <c r="AH134" s="210">
        <f>AH132+AH20</f>
        <v>199755</v>
      </c>
      <c r="AI134" s="210"/>
      <c r="AJ134" s="210">
        <f>AJ132+AJ20</f>
        <v>195155</v>
      </c>
      <c r="AK134" s="210"/>
      <c r="AL134" s="210">
        <f>AL132+AL20</f>
        <v>200211</v>
      </c>
      <c r="AM134" s="210"/>
      <c r="AN134" s="210">
        <f>AN132+AN20</f>
        <v>237655</v>
      </c>
      <c r="AO134" s="210"/>
      <c r="AP134" s="210">
        <f>AP132+AP20</f>
        <v>101970</v>
      </c>
      <c r="AQ134" s="211"/>
      <c r="AR134" s="211">
        <f>AR20+AR132</f>
        <v>4113971.56</v>
      </c>
    </row>
    <row r="135" spans="1:44" x14ac:dyDescent="0.3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215"/>
    </row>
    <row r="136" spans="1:44" x14ac:dyDescent="0.3">
      <c r="A136" s="162" t="s">
        <v>590</v>
      </c>
      <c r="B136" s="162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215"/>
    </row>
    <row r="137" spans="1:44" x14ac:dyDescent="0.3">
      <c r="A137" s="238" t="s">
        <v>591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215"/>
    </row>
    <row r="138" spans="1:44" x14ac:dyDescent="0.3">
      <c r="A138" s="141" t="s">
        <v>592</v>
      </c>
      <c r="B138" s="141"/>
      <c r="C138" s="141"/>
      <c r="D138" s="141"/>
      <c r="E138" s="141"/>
      <c r="F138" s="141"/>
      <c r="G138" s="141"/>
      <c r="H138" s="141"/>
      <c r="I138" s="141"/>
      <c r="J138" s="216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215"/>
    </row>
    <row r="139" spans="1:44" x14ac:dyDescent="0.3">
      <c r="A139" s="162" t="s">
        <v>593</v>
      </c>
      <c r="B139" s="141"/>
      <c r="C139" s="141"/>
      <c r="D139" s="141"/>
      <c r="E139" s="141"/>
      <c r="F139" s="141"/>
      <c r="G139" s="141"/>
      <c r="H139" s="141"/>
      <c r="I139" s="141"/>
      <c r="J139" s="216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215"/>
    </row>
    <row r="140" spans="1:44" x14ac:dyDescent="0.3">
      <c r="A140" s="141" t="s">
        <v>594</v>
      </c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215"/>
    </row>
    <row r="141" spans="1:44" x14ac:dyDescent="0.3">
      <c r="A141" s="141" t="s">
        <v>595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215"/>
    </row>
  </sheetData>
  <mergeCells count="167"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4"/>
  <sheetViews>
    <sheetView workbookViewId="0">
      <selection activeCell="F8" sqref="F8"/>
    </sheetView>
  </sheetViews>
  <sheetFormatPr baseColWidth="10" defaultColWidth="11.5546875" defaultRowHeight="13.8" x14ac:dyDescent="0.3"/>
  <cols>
    <col min="1" max="1" width="11.5546875" style="59"/>
    <col min="2" max="2" width="11.5546875" style="36"/>
    <col min="3" max="3" width="19.5546875" style="36" customWidth="1"/>
    <col min="4" max="4" width="29.33203125" style="36" customWidth="1"/>
    <col min="5" max="5" width="17.88671875" style="36" customWidth="1"/>
    <col min="6" max="24" width="11.5546875" style="59"/>
    <col min="25" max="16384" width="11.554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7.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7.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7.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7.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67" t="s">
        <v>149</v>
      </c>
      <c r="E15" s="467" t="s">
        <v>134</v>
      </c>
    </row>
    <row r="16" spans="2:5" x14ac:dyDescent="0.3">
      <c r="B16" s="39">
        <v>7</v>
      </c>
      <c r="C16" s="40" t="s">
        <v>150</v>
      </c>
      <c r="D16" s="468"/>
      <c r="E16" s="468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7.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7.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" customHeight="1" x14ac:dyDescent="0.3">
      <c r="B24" s="39">
        <v>5</v>
      </c>
      <c r="C24" s="40" t="s">
        <v>160</v>
      </c>
      <c r="D24" s="467" t="s">
        <v>161</v>
      </c>
      <c r="E24" s="467" t="s">
        <v>134</v>
      </c>
    </row>
    <row r="25" spans="2:5" x14ac:dyDescent="0.3">
      <c r="B25" s="39">
        <v>6</v>
      </c>
      <c r="C25" s="40" t="s">
        <v>162</v>
      </c>
      <c r="D25" s="468"/>
      <c r="E25" s="468"/>
    </row>
    <row r="26" spans="2:5" ht="14.4" customHeight="1" x14ac:dyDescent="0.3">
      <c r="B26" s="39">
        <v>7</v>
      </c>
      <c r="C26" s="40" t="s">
        <v>163</v>
      </c>
      <c r="D26" s="467" t="s">
        <v>164</v>
      </c>
      <c r="E26" s="467" t="s">
        <v>134</v>
      </c>
    </row>
    <row r="27" spans="2:5" x14ac:dyDescent="0.3">
      <c r="B27" s="39">
        <v>8</v>
      </c>
      <c r="C27" s="40" t="s">
        <v>165</v>
      </c>
      <c r="D27" s="468"/>
      <c r="E27" s="468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7.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66" t="s">
        <v>169</v>
      </c>
      <c r="E31" s="466" t="s">
        <v>134</v>
      </c>
    </row>
    <row r="32" spans="2:5" x14ac:dyDescent="0.3">
      <c r="B32" s="41">
        <v>2</v>
      </c>
      <c r="C32" s="42" t="s">
        <v>170</v>
      </c>
      <c r="D32" s="466"/>
      <c r="E32" s="466"/>
    </row>
    <row r="33" spans="2:5" x14ac:dyDescent="0.3">
      <c r="B33" s="41">
        <v>3</v>
      </c>
      <c r="C33" s="42" t="s">
        <v>171</v>
      </c>
      <c r="D33" s="466"/>
      <c r="E33" s="466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66" t="s">
        <v>177</v>
      </c>
      <c r="E36" s="467" t="s">
        <v>134</v>
      </c>
    </row>
    <row r="37" spans="2:5" x14ac:dyDescent="0.3">
      <c r="B37" s="41">
        <v>7</v>
      </c>
      <c r="C37" s="42" t="s">
        <v>178</v>
      </c>
      <c r="D37" s="466"/>
      <c r="E37" s="468"/>
    </row>
    <row r="38" spans="2:5" ht="27.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" customHeight="1" x14ac:dyDescent="0.3">
      <c r="B39" s="41">
        <v>9</v>
      </c>
      <c r="C39" s="42" t="s">
        <v>180</v>
      </c>
      <c r="D39" s="467" t="s">
        <v>161</v>
      </c>
      <c r="E39" s="466" t="s">
        <v>134</v>
      </c>
    </row>
    <row r="40" spans="2:5" x14ac:dyDescent="0.3">
      <c r="B40" s="41">
        <v>10</v>
      </c>
      <c r="C40" s="42" t="s">
        <v>181</v>
      </c>
      <c r="D40" s="469"/>
      <c r="E40" s="466"/>
    </row>
    <row r="41" spans="2:5" x14ac:dyDescent="0.3">
      <c r="B41" s="41">
        <v>11</v>
      </c>
      <c r="C41" s="42" t="s">
        <v>182</v>
      </c>
      <c r="D41" s="469"/>
      <c r="E41" s="466"/>
    </row>
    <row r="42" spans="2:5" x14ac:dyDescent="0.3">
      <c r="B42" s="41">
        <v>12</v>
      </c>
      <c r="C42" s="42" t="s">
        <v>183</v>
      </c>
      <c r="D42" s="468"/>
      <c r="E42" s="466"/>
    </row>
    <row r="43" spans="2:5" x14ac:dyDescent="0.3">
      <c r="B43" s="41">
        <v>13</v>
      </c>
      <c r="C43" s="42" t="s">
        <v>184</v>
      </c>
      <c r="D43" s="466" t="s">
        <v>164</v>
      </c>
      <c r="E43" s="466" t="s">
        <v>134</v>
      </c>
    </row>
    <row r="44" spans="2:5" x14ac:dyDescent="0.3">
      <c r="B44" s="41">
        <v>14</v>
      </c>
      <c r="C44" s="42" t="s">
        <v>185</v>
      </c>
      <c r="D44" s="466"/>
      <c r="E44" s="466"/>
    </row>
    <row r="45" spans="2:5" x14ac:dyDescent="0.3">
      <c r="B45" s="41">
        <v>15</v>
      </c>
      <c r="C45" s="42" t="s">
        <v>186</v>
      </c>
      <c r="D45" s="466"/>
      <c r="E45" s="466"/>
    </row>
    <row r="46" spans="2:5" x14ac:dyDescent="0.3">
      <c r="B46" s="41">
        <v>16</v>
      </c>
      <c r="C46" s="42" t="s">
        <v>187</v>
      </c>
      <c r="D46" s="466" t="s">
        <v>188</v>
      </c>
      <c r="E46" s="466" t="s">
        <v>189</v>
      </c>
    </row>
    <row r="47" spans="2:5" x14ac:dyDescent="0.3">
      <c r="B47" s="41">
        <v>17</v>
      </c>
      <c r="C47" s="42" t="s">
        <v>190</v>
      </c>
      <c r="D47" s="466"/>
      <c r="E47" s="466"/>
    </row>
    <row r="48" spans="2:5" x14ac:dyDescent="0.3">
      <c r="B48" s="41">
        <v>18</v>
      </c>
      <c r="C48" s="42" t="s">
        <v>191</v>
      </c>
      <c r="D48" s="466"/>
      <c r="E48" s="466"/>
    </row>
    <row r="49" spans="2:5" s="59" customFormat="1" x14ac:dyDescent="0.3"/>
    <row r="50" spans="2:5" s="59" customFormat="1" x14ac:dyDescent="0.3">
      <c r="B50" s="60" t="s">
        <v>192</v>
      </c>
    </row>
    <row r="51" spans="2:5" ht="27.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15:D16"/>
    <mergeCell ref="E15:E16"/>
    <mergeCell ref="D24:D25"/>
    <mergeCell ref="E24:E25"/>
    <mergeCell ref="D26:D27"/>
    <mergeCell ref="E26:E27"/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4" x14ac:dyDescent="0.3"/>
  <cols>
    <col min="1" max="1" width="19.88671875" hidden="1" customWidth="1"/>
    <col min="2" max="2" width="17.33203125" hidden="1" customWidth="1"/>
    <col min="3" max="4" width="0" hidden="1" customWidth="1"/>
    <col min="5" max="5" width="22.88671875" hidden="1" customWidth="1"/>
    <col min="6" max="6" width="24.33203125" customWidth="1"/>
    <col min="7" max="7" width="25.5546875" customWidth="1"/>
    <col min="8" max="8" width="140.5546875" bestFit="1" customWidth="1"/>
  </cols>
  <sheetData>
    <row r="2" spans="1:8" ht="57.75" customHeight="1" x14ac:dyDescent="0.3">
      <c r="A2" s="474" t="s">
        <v>258</v>
      </c>
      <c r="B2" s="474"/>
      <c r="C2" s="474"/>
      <c r="D2" s="474"/>
      <c r="E2" s="474"/>
      <c r="F2" s="474"/>
      <c r="G2" s="474"/>
      <c r="H2" s="474"/>
    </row>
    <row r="3" spans="1:8" ht="25.5" customHeight="1" x14ac:dyDescent="0.3">
      <c r="A3" s="475" t="s">
        <v>259</v>
      </c>
      <c r="B3" s="475"/>
      <c r="C3" s="475"/>
      <c r="D3" s="476" t="s">
        <v>260</v>
      </c>
      <c r="E3" s="477"/>
      <c r="F3" s="478" t="s">
        <v>261</v>
      </c>
      <c r="G3" s="479"/>
      <c r="H3" s="479"/>
    </row>
    <row r="4" spans="1:8" ht="32.25" customHeight="1" x14ac:dyDescent="0.3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">
      <c r="A5" s="480" t="s">
        <v>270</v>
      </c>
      <c r="B5" s="470" t="s">
        <v>271</v>
      </c>
      <c r="C5" s="470" t="s">
        <v>272</v>
      </c>
      <c r="D5" s="470" t="s">
        <v>273</v>
      </c>
      <c r="E5" s="471" t="s">
        <v>274</v>
      </c>
      <c r="F5" s="56" t="s">
        <v>275</v>
      </c>
      <c r="G5" s="56" t="s">
        <v>276</v>
      </c>
      <c r="H5" s="56" t="s">
        <v>277</v>
      </c>
    </row>
    <row r="6" spans="1:8" x14ac:dyDescent="0.3">
      <c r="A6" s="480"/>
      <c r="B6" s="470"/>
      <c r="C6" s="470"/>
      <c r="D6" s="470"/>
      <c r="E6" s="472"/>
      <c r="F6" s="56" t="s">
        <v>275</v>
      </c>
      <c r="G6" s="56" t="s">
        <v>278</v>
      </c>
      <c r="H6" s="56" t="s">
        <v>279</v>
      </c>
    </row>
    <row r="7" spans="1:8" x14ac:dyDescent="0.3">
      <c r="A7" s="480"/>
      <c r="B7" s="470"/>
      <c r="C7" s="470"/>
      <c r="D7" s="470"/>
      <c r="E7" s="472"/>
      <c r="F7" s="56" t="s">
        <v>275</v>
      </c>
      <c r="G7" s="56" t="s">
        <v>280</v>
      </c>
      <c r="H7" s="56" t="s">
        <v>281</v>
      </c>
    </row>
    <row r="8" spans="1:8" x14ac:dyDescent="0.3">
      <c r="A8" s="480"/>
      <c r="B8" s="470"/>
      <c r="C8" s="470"/>
      <c r="D8" s="470"/>
      <c r="E8" s="472"/>
      <c r="F8" s="56" t="s">
        <v>282</v>
      </c>
      <c r="G8" s="56" t="s">
        <v>283</v>
      </c>
      <c r="H8" s="56" t="s">
        <v>284</v>
      </c>
    </row>
    <row r="9" spans="1:8" x14ac:dyDescent="0.3">
      <c r="A9" s="480"/>
      <c r="B9" s="470"/>
      <c r="C9" s="470"/>
      <c r="D9" s="470"/>
      <c r="E9" s="472"/>
      <c r="F9" s="56" t="s">
        <v>275</v>
      </c>
      <c r="G9" s="56" t="s">
        <v>285</v>
      </c>
      <c r="H9" s="56" t="s">
        <v>286</v>
      </c>
    </row>
    <row r="10" spans="1:8" x14ac:dyDescent="0.3">
      <c r="A10" s="480"/>
      <c r="B10" s="470"/>
      <c r="C10" s="470"/>
      <c r="D10" s="470"/>
      <c r="E10" s="472"/>
      <c r="F10" s="56" t="s">
        <v>275</v>
      </c>
      <c r="G10" s="56" t="s">
        <v>287</v>
      </c>
      <c r="H10" s="56" t="s">
        <v>279</v>
      </c>
    </row>
    <row r="11" spans="1:8" x14ac:dyDescent="0.3">
      <c r="A11" s="480"/>
      <c r="B11" s="470"/>
      <c r="C11" s="470"/>
      <c r="D11" s="470"/>
      <c r="E11" s="472"/>
      <c r="F11" s="56" t="s">
        <v>275</v>
      </c>
      <c r="G11" s="56" t="s">
        <v>288</v>
      </c>
      <c r="H11" s="56" t="s">
        <v>289</v>
      </c>
    </row>
    <row r="12" spans="1:8" x14ac:dyDescent="0.3">
      <c r="A12" s="480"/>
      <c r="B12" s="470"/>
      <c r="C12" s="470"/>
      <c r="D12" s="470"/>
      <c r="E12" s="472"/>
      <c r="F12" s="56" t="s">
        <v>275</v>
      </c>
      <c r="G12" s="56" t="s">
        <v>290</v>
      </c>
      <c r="H12" s="56" t="s">
        <v>291</v>
      </c>
    </row>
    <row r="13" spans="1:8" x14ac:dyDescent="0.3">
      <c r="A13" s="480"/>
      <c r="B13" s="470"/>
      <c r="C13" s="470"/>
      <c r="D13" s="470"/>
      <c r="E13" s="473"/>
      <c r="F13" s="56" t="s">
        <v>275</v>
      </c>
      <c r="G13" s="56" t="s">
        <v>292</v>
      </c>
      <c r="H13" s="56" t="s">
        <v>293</v>
      </c>
    </row>
    <row r="14" spans="1:8" x14ac:dyDescent="0.3">
      <c r="A14" s="480"/>
      <c r="B14" s="470"/>
      <c r="C14" s="470"/>
      <c r="D14" s="470" t="s">
        <v>294</v>
      </c>
      <c r="E14" s="471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">
      <c r="A15" s="480"/>
      <c r="B15" s="470"/>
      <c r="C15" s="470"/>
      <c r="D15" s="470"/>
      <c r="E15" s="472"/>
      <c r="F15" s="56" t="s">
        <v>275</v>
      </c>
      <c r="G15" s="56" t="s">
        <v>297</v>
      </c>
      <c r="H15" s="56" t="s">
        <v>298</v>
      </c>
    </row>
    <row r="16" spans="1:8" x14ac:dyDescent="0.3">
      <c r="A16" s="480"/>
      <c r="B16" s="470"/>
      <c r="C16" s="470"/>
      <c r="D16" s="470"/>
      <c r="E16" s="472"/>
      <c r="F16" s="56" t="s">
        <v>275</v>
      </c>
      <c r="G16" s="56" t="s">
        <v>299</v>
      </c>
      <c r="H16" s="56" t="s">
        <v>300</v>
      </c>
    </row>
    <row r="17" spans="1:8" x14ac:dyDescent="0.3">
      <c r="A17" s="480"/>
      <c r="B17" s="470"/>
      <c r="C17" s="470"/>
      <c r="D17" s="470"/>
      <c r="E17" s="472"/>
      <c r="F17" s="56" t="s">
        <v>275</v>
      </c>
      <c r="G17" s="56" t="s">
        <v>301</v>
      </c>
      <c r="H17" s="56" t="s">
        <v>302</v>
      </c>
    </row>
    <row r="18" spans="1:8" x14ac:dyDescent="0.3">
      <c r="A18" s="480"/>
      <c r="B18" s="470"/>
      <c r="C18" s="470"/>
      <c r="D18" s="470"/>
      <c r="E18" s="473"/>
      <c r="F18" s="56" t="s">
        <v>275</v>
      </c>
      <c r="G18" s="56" t="s">
        <v>303</v>
      </c>
      <c r="H18" s="56" t="s">
        <v>304</v>
      </c>
    </row>
    <row r="19" spans="1:8" x14ac:dyDescent="0.3">
      <c r="A19" s="480"/>
      <c r="B19" s="470"/>
      <c r="C19" s="470"/>
      <c r="D19" s="470" t="s">
        <v>305</v>
      </c>
      <c r="E19" s="471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">
      <c r="A20" s="480"/>
      <c r="B20" s="470"/>
      <c r="C20" s="470"/>
      <c r="D20" s="470"/>
      <c r="E20" s="473"/>
      <c r="F20" s="56" t="s">
        <v>308</v>
      </c>
      <c r="G20" s="56" t="s">
        <v>309</v>
      </c>
      <c r="H20" s="56" t="s">
        <v>310</v>
      </c>
    </row>
    <row r="21" spans="1:8" hidden="1" x14ac:dyDescent="0.3">
      <c r="A21" s="480"/>
      <c r="B21" s="470"/>
      <c r="C21" s="470" t="s">
        <v>311</v>
      </c>
      <c r="D21" s="470" t="s">
        <v>311</v>
      </c>
      <c r="E21" s="471" t="s">
        <v>274</v>
      </c>
      <c r="F21" s="56" t="s">
        <v>275</v>
      </c>
      <c r="G21" s="56" t="s">
        <v>312</v>
      </c>
    </row>
    <row r="22" spans="1:8" hidden="1" x14ac:dyDescent="0.3">
      <c r="A22" s="480"/>
      <c r="B22" s="470"/>
      <c r="C22" s="470"/>
      <c r="D22" s="470"/>
      <c r="E22" s="472"/>
      <c r="F22" s="56" t="s">
        <v>275</v>
      </c>
      <c r="G22" s="56" t="s">
        <v>313</v>
      </c>
    </row>
    <row r="23" spans="1:8" hidden="1" x14ac:dyDescent="0.3">
      <c r="A23" s="480"/>
      <c r="B23" s="470"/>
      <c r="C23" s="470"/>
      <c r="D23" s="470"/>
      <c r="E23" s="472"/>
      <c r="F23" s="56" t="s">
        <v>308</v>
      </c>
      <c r="G23" s="56" t="s">
        <v>314</v>
      </c>
    </row>
    <row r="24" spans="1:8" hidden="1" x14ac:dyDescent="0.3">
      <c r="A24" s="480"/>
      <c r="B24" s="470"/>
      <c r="C24" s="470"/>
      <c r="D24" s="470"/>
      <c r="E24" s="472"/>
      <c r="F24" s="56" t="s">
        <v>308</v>
      </c>
      <c r="G24" s="56" t="s">
        <v>315</v>
      </c>
    </row>
    <row r="25" spans="1:8" hidden="1" x14ac:dyDescent="0.3">
      <c r="A25" s="480"/>
      <c r="B25" s="470"/>
      <c r="C25" s="470"/>
      <c r="D25" s="470"/>
      <c r="E25" s="472"/>
      <c r="F25" s="56" t="s">
        <v>308</v>
      </c>
      <c r="G25" s="56" t="s">
        <v>316</v>
      </c>
    </row>
    <row r="26" spans="1:8" hidden="1" x14ac:dyDescent="0.3">
      <c r="A26" s="480"/>
      <c r="B26" s="470"/>
      <c r="C26" s="470"/>
      <c r="D26" s="470"/>
      <c r="E26" s="472"/>
      <c r="F26" s="56" t="s">
        <v>308</v>
      </c>
      <c r="G26" s="56" t="s">
        <v>317</v>
      </c>
    </row>
    <row r="27" spans="1:8" hidden="1" x14ac:dyDescent="0.3">
      <c r="A27" s="480"/>
      <c r="B27" s="470"/>
      <c r="C27" s="470"/>
      <c r="D27" s="470"/>
      <c r="E27" s="472"/>
      <c r="F27" s="56" t="s">
        <v>308</v>
      </c>
      <c r="G27" s="56" t="s">
        <v>318</v>
      </c>
    </row>
    <row r="28" spans="1:8" hidden="1" x14ac:dyDescent="0.3">
      <c r="A28" s="480"/>
      <c r="B28" s="470"/>
      <c r="C28" s="470"/>
      <c r="D28" s="470"/>
      <c r="E28" s="472"/>
      <c r="F28" s="56" t="s">
        <v>308</v>
      </c>
      <c r="G28" s="56" t="s">
        <v>319</v>
      </c>
    </row>
    <row r="29" spans="1:8" hidden="1" x14ac:dyDescent="0.3">
      <c r="A29" s="480"/>
      <c r="B29" s="470"/>
      <c r="C29" s="470"/>
      <c r="D29" s="470"/>
      <c r="E29" s="473"/>
      <c r="F29" s="56" t="s">
        <v>266</v>
      </c>
      <c r="G29" s="56" t="s">
        <v>320</v>
      </c>
    </row>
    <row r="30" spans="1:8" hidden="1" x14ac:dyDescent="0.3">
      <c r="A30" s="480"/>
      <c r="B30" s="470"/>
      <c r="C30" s="470"/>
      <c r="D30" s="470" t="s">
        <v>321</v>
      </c>
      <c r="E30" s="471" t="s">
        <v>274</v>
      </c>
      <c r="F30" s="56" t="s">
        <v>266</v>
      </c>
      <c r="G30" s="56" t="s">
        <v>322</v>
      </c>
    </row>
    <row r="31" spans="1:8" hidden="1" x14ac:dyDescent="0.3">
      <c r="A31" s="480"/>
      <c r="B31" s="470"/>
      <c r="C31" s="470"/>
      <c r="D31" s="470"/>
      <c r="E31" s="472"/>
      <c r="F31" s="56" t="s">
        <v>266</v>
      </c>
      <c r="G31" s="56" t="s">
        <v>323</v>
      </c>
    </row>
    <row r="32" spans="1:8" hidden="1" x14ac:dyDescent="0.3">
      <c r="A32" s="480"/>
      <c r="B32" s="470"/>
      <c r="C32" s="470"/>
      <c r="D32" s="470"/>
      <c r="E32" s="472"/>
      <c r="F32" s="56" t="s">
        <v>266</v>
      </c>
      <c r="G32" s="56" t="s">
        <v>324</v>
      </c>
    </row>
    <row r="33" spans="1:7" hidden="1" x14ac:dyDescent="0.3">
      <c r="A33" s="480"/>
      <c r="B33" s="470"/>
      <c r="C33" s="470"/>
      <c r="D33" s="470"/>
      <c r="E33" s="473"/>
      <c r="F33" s="56" t="s">
        <v>266</v>
      </c>
      <c r="G33" s="56" t="s">
        <v>325</v>
      </c>
    </row>
    <row r="34" spans="1:7" hidden="1" x14ac:dyDescent="0.3">
      <c r="A34" s="480"/>
      <c r="B34" s="470"/>
      <c r="C34" s="470"/>
      <c r="D34" s="470" t="s">
        <v>326</v>
      </c>
      <c r="E34" s="471" t="s">
        <v>274</v>
      </c>
      <c r="F34" s="56" t="s">
        <v>266</v>
      </c>
      <c r="G34" s="56" t="s">
        <v>327</v>
      </c>
    </row>
    <row r="35" spans="1:7" hidden="1" x14ac:dyDescent="0.3">
      <c r="A35" s="480"/>
      <c r="B35" s="470"/>
      <c r="C35" s="470"/>
      <c r="D35" s="470"/>
      <c r="E35" s="473"/>
      <c r="F35" s="56" t="s">
        <v>266</v>
      </c>
      <c r="G35" s="56" t="s">
        <v>328</v>
      </c>
    </row>
    <row r="36" spans="1:7" hidden="1" x14ac:dyDescent="0.3">
      <c r="A36" s="480"/>
      <c r="B36" s="470"/>
      <c r="C36" s="470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">
      <c r="A37" s="480"/>
      <c r="B37" s="470"/>
      <c r="C37" s="470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E19:E20"/>
    <mergeCell ref="C21:C37"/>
    <mergeCell ref="D21:D29"/>
    <mergeCell ref="E21:E29"/>
    <mergeCell ref="D30:D33"/>
    <mergeCell ref="E30:E33"/>
    <mergeCell ref="D34:D35"/>
    <mergeCell ref="E34:E35"/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selection activeCell="A6" sqref="A6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5.5546875" bestFit="1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13" width="11.5546875" style="6"/>
    <col min="14" max="14" width="33" style="6" customWidth="1"/>
    <col min="15" max="15" width="11.5546875" style="6"/>
    <col min="16" max="16" width="15.5546875" style="6" customWidth="1"/>
    <col min="17" max="27" width="11.5546875" style="6"/>
  </cols>
  <sheetData>
    <row r="1" spans="1:17" s="6" customFormat="1" x14ac:dyDescent="0.3">
      <c r="B1" s="10" t="s">
        <v>64</v>
      </c>
    </row>
    <row r="2" spans="1:17" s="6" customFormat="1" x14ac:dyDescent="0.3">
      <c r="A2" s="12" t="s">
        <v>98</v>
      </c>
      <c r="B2" s="10" t="s">
        <v>254</v>
      </c>
    </row>
    <row r="3" spans="1:17" s="6" customFormat="1" ht="15" thickBot="1" x14ac:dyDescent="0.35"/>
    <row r="4" spans="1:17" ht="15" thickBot="1" x14ac:dyDescent="0.35">
      <c r="B4" s="487" t="s">
        <v>2</v>
      </c>
      <c r="C4" s="487" t="s">
        <v>11</v>
      </c>
      <c r="D4" s="493" t="s">
        <v>0</v>
      </c>
      <c r="E4" s="494"/>
      <c r="F4" s="495"/>
      <c r="G4" s="487" t="s">
        <v>6</v>
      </c>
      <c r="H4" s="487" t="s">
        <v>7</v>
      </c>
      <c r="I4" s="487" t="s">
        <v>12</v>
      </c>
      <c r="J4" s="487" t="s">
        <v>1</v>
      </c>
      <c r="N4" s="496" t="s">
        <v>86</v>
      </c>
      <c r="O4" s="497" t="s">
        <v>85</v>
      </c>
      <c r="P4" s="497" t="s">
        <v>87</v>
      </c>
      <c r="Q4" s="481" t="s">
        <v>90</v>
      </c>
    </row>
    <row r="5" spans="1:17" ht="10.95" customHeight="1" thickBot="1" x14ac:dyDescent="0.35">
      <c r="B5" s="488"/>
      <c r="C5" s="488"/>
      <c r="D5" s="490" t="s">
        <v>5</v>
      </c>
      <c r="E5" s="491"/>
      <c r="F5" s="492"/>
      <c r="G5" s="488"/>
      <c r="H5" s="488"/>
      <c r="I5" s="488"/>
      <c r="J5" s="488"/>
      <c r="N5" s="496"/>
      <c r="O5" s="497"/>
      <c r="P5" s="497"/>
      <c r="Q5" s="482"/>
    </row>
    <row r="6" spans="1:17" ht="43.8" thickBot="1" x14ac:dyDescent="0.35">
      <c r="B6" s="489"/>
      <c r="C6" s="489"/>
      <c r="D6" s="7" t="s">
        <v>3</v>
      </c>
      <c r="E6" s="8" t="s">
        <v>4</v>
      </c>
      <c r="F6" s="9" t="s">
        <v>15</v>
      </c>
      <c r="G6" s="489"/>
      <c r="H6" s="489"/>
      <c r="I6" s="489"/>
      <c r="J6" s="489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" customHeight="1" thickBot="1" x14ac:dyDescent="0.35">
      <c r="B7" s="483" t="s">
        <v>75</v>
      </c>
      <c r="C7" s="26" t="s">
        <v>99</v>
      </c>
      <c r="D7" s="485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85" t="s">
        <v>20</v>
      </c>
    </row>
    <row r="8" spans="1:17" ht="22.95" customHeight="1" thickBot="1" x14ac:dyDescent="0.35">
      <c r="B8" s="484"/>
      <c r="C8" s="27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7" ht="111.6" customHeight="1" thickBot="1" x14ac:dyDescent="0.35">
      <c r="B9" s="483" t="s">
        <v>76</v>
      </c>
      <c r="C9" s="28" t="s">
        <v>100</v>
      </c>
      <c r="D9" s="485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85" t="s">
        <v>20</v>
      </c>
    </row>
    <row r="10" spans="1:17" ht="19.2" customHeight="1" thickBot="1" x14ac:dyDescent="0.35">
      <c r="B10" s="484"/>
      <c r="C10" s="29"/>
      <c r="D10" s="486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6"/>
    </row>
    <row r="11" spans="1:17" s="6" customFormat="1" x14ac:dyDescent="0.3"/>
    <row r="12" spans="1:17" s="6" customFormat="1" x14ac:dyDescent="0.3"/>
    <row r="13" spans="1:17" s="6" customFormat="1" x14ac:dyDescent="0.3">
      <c r="D13" s="13"/>
    </row>
    <row r="14" spans="1:17" s="6" customFormat="1" x14ac:dyDescent="0.3"/>
    <row r="15" spans="1:17" s="6" customFormat="1" x14ac:dyDescent="0.3"/>
    <row r="16" spans="1:17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8">
    <mergeCell ref="O4:O5"/>
    <mergeCell ref="P4:P5"/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N4:N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D11" sqref="D11:D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0.44140625" customWidth="1"/>
    <col min="4" max="4" width="17.33203125" customWidth="1"/>
    <col min="5" max="5" width="59.109375" customWidth="1"/>
    <col min="6" max="6" width="12.109375" customWidth="1"/>
    <col min="7" max="7" width="13" customWidth="1"/>
    <col min="8" max="8" width="11" customWidth="1"/>
    <col min="9" max="10" width="11.3320312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197</v>
      </c>
      <c r="B2" s="10" t="s">
        <v>81</v>
      </c>
    </row>
    <row r="3" spans="1:10" s="6" customFormat="1" ht="15" thickBot="1" x14ac:dyDescent="0.35"/>
    <row r="4" spans="1:10" ht="15" thickBot="1" x14ac:dyDescent="0.35">
      <c r="B4" s="487" t="s">
        <v>2</v>
      </c>
      <c r="C4" s="487" t="s">
        <v>11</v>
      </c>
      <c r="D4" s="493" t="s">
        <v>0</v>
      </c>
      <c r="E4" s="494"/>
      <c r="F4" s="495"/>
      <c r="G4" s="487" t="s">
        <v>6</v>
      </c>
      <c r="H4" s="487" t="s">
        <v>7</v>
      </c>
      <c r="I4" s="487" t="s">
        <v>12</v>
      </c>
      <c r="J4" s="487" t="s">
        <v>1</v>
      </c>
    </row>
    <row r="5" spans="1:10" ht="10.95" customHeight="1" thickBot="1" x14ac:dyDescent="0.35">
      <c r="B5" s="488"/>
      <c r="C5" s="488"/>
      <c r="D5" s="490" t="s">
        <v>5</v>
      </c>
      <c r="E5" s="491"/>
      <c r="F5" s="492"/>
      <c r="G5" s="488"/>
      <c r="H5" s="488"/>
      <c r="I5" s="488"/>
      <c r="J5" s="488"/>
    </row>
    <row r="6" spans="1:10" ht="15" thickBot="1" x14ac:dyDescent="0.35">
      <c r="B6" s="489"/>
      <c r="C6" s="489"/>
      <c r="D6" s="7" t="s">
        <v>3</v>
      </c>
      <c r="E6" s="8" t="s">
        <v>4</v>
      </c>
      <c r="F6" s="9" t="s">
        <v>15</v>
      </c>
      <c r="G6" s="489"/>
      <c r="H6" s="489"/>
      <c r="I6" s="489"/>
      <c r="J6" s="489"/>
    </row>
    <row r="7" spans="1:10" ht="69.599999999999994" thickBot="1" x14ac:dyDescent="0.35">
      <c r="B7" s="483" t="s">
        <v>82</v>
      </c>
      <c r="C7" s="28" t="s">
        <v>196</v>
      </c>
      <c r="D7" s="498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85" t="s">
        <v>20</v>
      </c>
    </row>
    <row r="8" spans="1:10" ht="22.95" customHeight="1" thickBot="1" x14ac:dyDescent="0.35">
      <c r="B8" s="484"/>
      <c r="C8" s="48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s="6" customFormat="1" ht="69.599999999999994" thickBot="1" x14ac:dyDescent="0.35">
      <c r="B9" s="483" t="s">
        <v>80</v>
      </c>
      <c r="C9" s="28" t="s">
        <v>198</v>
      </c>
      <c r="D9" s="498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85" t="s">
        <v>20</v>
      </c>
    </row>
    <row r="10" spans="1:10" s="6" customFormat="1" ht="22.2" customHeight="1" thickBot="1" x14ac:dyDescent="0.35">
      <c r="B10" s="484"/>
      <c r="C10" s="29"/>
      <c r="D10" s="486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ht="69.599999999999994" thickBot="1" x14ac:dyDescent="0.35">
      <c r="B11" s="483" t="s">
        <v>80</v>
      </c>
      <c r="C11" s="28" t="s">
        <v>202</v>
      </c>
      <c r="D11" s="498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85" t="s">
        <v>20</v>
      </c>
    </row>
    <row r="12" spans="1:10" s="6" customFormat="1" ht="19.95" customHeight="1" thickBot="1" x14ac:dyDescent="0.35">
      <c r="B12" s="484"/>
      <c r="C12" s="29"/>
      <c r="D12" s="486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86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</sheetData>
  <mergeCells count="17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11:B12"/>
    <mergeCell ref="D11:D12"/>
    <mergeCell ref="J11:J12"/>
    <mergeCell ref="B9:B10"/>
    <mergeCell ref="D9:D10"/>
    <mergeCell ref="J9:J10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C7" sqref="C7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2.88671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 t="s">
        <v>69</v>
      </c>
      <c r="B2" s="11" t="s">
        <v>68</v>
      </c>
    </row>
    <row r="3" spans="1:10" s="6" customFormat="1" ht="15" thickBot="1" x14ac:dyDescent="0.35"/>
    <row r="4" spans="1:10" ht="15" thickBot="1" x14ac:dyDescent="0.35">
      <c r="B4" s="487" t="s">
        <v>2</v>
      </c>
      <c r="C4" s="487" t="s">
        <v>11</v>
      </c>
      <c r="D4" s="493" t="s">
        <v>0</v>
      </c>
      <c r="E4" s="494"/>
      <c r="F4" s="495"/>
      <c r="G4" s="487" t="s">
        <v>6</v>
      </c>
      <c r="H4" s="487" t="s">
        <v>7</v>
      </c>
      <c r="I4" s="487" t="s">
        <v>12</v>
      </c>
      <c r="J4" s="487" t="s">
        <v>1</v>
      </c>
    </row>
    <row r="5" spans="1:10" ht="10.95" customHeight="1" thickBot="1" x14ac:dyDescent="0.35">
      <c r="B5" s="488"/>
      <c r="C5" s="488"/>
      <c r="D5" s="490" t="s">
        <v>5</v>
      </c>
      <c r="E5" s="491"/>
      <c r="F5" s="492"/>
      <c r="G5" s="488"/>
      <c r="H5" s="488"/>
      <c r="I5" s="488"/>
      <c r="J5" s="488"/>
    </row>
    <row r="6" spans="1:10" ht="15" thickBot="1" x14ac:dyDescent="0.35">
      <c r="B6" s="489"/>
      <c r="C6" s="489"/>
      <c r="D6" s="7" t="s">
        <v>3</v>
      </c>
      <c r="E6" s="8" t="s">
        <v>4</v>
      </c>
      <c r="F6" s="9" t="s">
        <v>15</v>
      </c>
      <c r="G6" s="489"/>
      <c r="H6" s="489"/>
      <c r="I6" s="489"/>
      <c r="J6" s="489"/>
    </row>
    <row r="7" spans="1:10" ht="89.4" customHeight="1" thickBot="1" x14ac:dyDescent="0.35">
      <c r="B7" s="483" t="s">
        <v>47</v>
      </c>
      <c r="C7" s="28" t="s">
        <v>218</v>
      </c>
      <c r="D7" s="485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85" t="s">
        <v>20</v>
      </c>
    </row>
    <row r="8" spans="1:10" ht="22.95" customHeight="1" thickBot="1" x14ac:dyDescent="0.35">
      <c r="B8" s="484"/>
      <c r="C8" s="47"/>
      <c r="D8" s="486"/>
      <c r="E8" s="2"/>
      <c r="F8" s="5" t="s">
        <v>17</v>
      </c>
      <c r="G8" s="1" t="s">
        <v>8</v>
      </c>
      <c r="H8" s="1" t="s">
        <v>8</v>
      </c>
      <c r="I8" s="1" t="s">
        <v>8</v>
      </c>
      <c r="J8" s="486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D7" sqref="D7:D8"/>
    </sheetView>
  </sheetViews>
  <sheetFormatPr baseColWidth="10" defaultRowHeight="14.4" x14ac:dyDescent="0.3"/>
  <cols>
    <col min="1" max="1" width="11.5546875" style="6"/>
    <col min="2" max="2" width="17.109375" customWidth="1"/>
    <col min="3" max="3" width="9.88671875" customWidth="1"/>
    <col min="4" max="4" width="22.33203125" bestFit="1" customWidth="1"/>
    <col min="5" max="5" width="60.33203125" bestFit="1" customWidth="1"/>
    <col min="6" max="6" width="13.88671875" customWidth="1"/>
    <col min="7" max="7" width="13" customWidth="1"/>
    <col min="8" max="8" width="13.109375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>
        <v>10.3</v>
      </c>
      <c r="B2" s="11" t="s">
        <v>216</v>
      </c>
    </row>
    <row r="3" spans="1:10" s="6" customFormat="1" ht="15" thickBot="1" x14ac:dyDescent="0.35"/>
    <row r="4" spans="1:10" ht="15" thickBot="1" x14ac:dyDescent="0.35">
      <c r="B4" s="487" t="s">
        <v>2</v>
      </c>
      <c r="C4" s="487" t="s">
        <v>11</v>
      </c>
      <c r="D4" s="493" t="s">
        <v>0</v>
      </c>
      <c r="E4" s="494"/>
      <c r="F4" s="495"/>
      <c r="G4" s="487" t="s">
        <v>6</v>
      </c>
      <c r="H4" s="487" t="s">
        <v>7</v>
      </c>
      <c r="I4" s="487" t="s">
        <v>12</v>
      </c>
      <c r="J4" s="487" t="s">
        <v>1</v>
      </c>
    </row>
    <row r="5" spans="1:10" ht="10.95" customHeight="1" thickBot="1" x14ac:dyDescent="0.35">
      <c r="B5" s="488"/>
      <c r="C5" s="488"/>
      <c r="D5" s="490" t="s">
        <v>5</v>
      </c>
      <c r="E5" s="491"/>
      <c r="F5" s="492"/>
      <c r="G5" s="488"/>
      <c r="H5" s="488"/>
      <c r="I5" s="488"/>
      <c r="J5" s="488"/>
    </row>
    <row r="6" spans="1:10" ht="15" thickBot="1" x14ac:dyDescent="0.35">
      <c r="B6" s="489"/>
      <c r="C6" s="489"/>
      <c r="D6" s="7" t="s">
        <v>3</v>
      </c>
      <c r="E6" s="8" t="s">
        <v>4</v>
      </c>
      <c r="F6" s="9" t="s">
        <v>15</v>
      </c>
      <c r="G6" s="489"/>
      <c r="H6" s="489"/>
      <c r="I6" s="489"/>
      <c r="J6" s="489"/>
    </row>
    <row r="7" spans="1:10" ht="70.95" customHeight="1" thickBot="1" x14ac:dyDescent="0.35">
      <c r="B7" s="483" t="s">
        <v>38</v>
      </c>
      <c r="C7" s="28" t="s">
        <v>217</v>
      </c>
      <c r="D7" s="485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85" t="s">
        <v>20</v>
      </c>
    </row>
    <row r="8" spans="1:10" ht="60" customHeight="1" thickBot="1" x14ac:dyDescent="0.35">
      <c r="B8" s="484"/>
      <c r="C8" s="48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ht="97.2" hidden="1" customHeight="1" thickBot="1" x14ac:dyDescent="0.35">
      <c r="B9" s="483" t="s">
        <v>38</v>
      </c>
      <c r="C9" s="485" t="s">
        <v>39</v>
      </c>
      <c r="D9" s="485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85" t="s">
        <v>20</v>
      </c>
    </row>
    <row r="10" spans="1:10" ht="21.6" hidden="1" customHeight="1" thickBot="1" x14ac:dyDescent="0.35">
      <c r="B10" s="484"/>
      <c r="C10" s="486"/>
      <c r="D10" s="486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workbookViewId="0">
      <selection activeCell="D13" sqref="D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7.6640625" bestFit="1" customWidth="1"/>
    <col min="4" max="4" width="22.33203125" bestFit="1" customWidth="1"/>
    <col min="5" max="5" width="50" customWidth="1"/>
    <col min="6" max="6" width="12.109375" customWidth="1"/>
    <col min="7" max="7" width="12.33203125" customWidth="1"/>
    <col min="8" max="8" width="12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70</v>
      </c>
      <c r="B2" s="10" t="s">
        <v>71</v>
      </c>
    </row>
    <row r="3" spans="1:10" s="6" customFormat="1" ht="15" thickBot="1" x14ac:dyDescent="0.35"/>
    <row r="4" spans="1:10" ht="15" thickBot="1" x14ac:dyDescent="0.35">
      <c r="B4" s="487" t="s">
        <v>2</v>
      </c>
      <c r="C4" s="487" t="s">
        <v>11</v>
      </c>
      <c r="D4" s="493" t="s">
        <v>0</v>
      </c>
      <c r="E4" s="494"/>
      <c r="F4" s="495"/>
      <c r="G4" s="487" t="s">
        <v>6</v>
      </c>
      <c r="H4" s="487" t="s">
        <v>7</v>
      </c>
      <c r="I4" s="487" t="s">
        <v>12</v>
      </c>
      <c r="J4" s="487" t="s">
        <v>1</v>
      </c>
    </row>
    <row r="5" spans="1:10" ht="10.95" customHeight="1" thickBot="1" x14ac:dyDescent="0.35">
      <c r="B5" s="488"/>
      <c r="C5" s="488"/>
      <c r="D5" s="490" t="s">
        <v>5</v>
      </c>
      <c r="E5" s="491"/>
      <c r="F5" s="492"/>
      <c r="G5" s="488"/>
      <c r="H5" s="488"/>
      <c r="I5" s="488"/>
      <c r="J5" s="488"/>
    </row>
    <row r="6" spans="1:10" ht="15" thickBot="1" x14ac:dyDescent="0.35">
      <c r="B6" s="489"/>
      <c r="C6" s="489"/>
      <c r="D6" s="7" t="s">
        <v>3</v>
      </c>
      <c r="E6" s="8" t="s">
        <v>4</v>
      </c>
      <c r="F6" s="9" t="s">
        <v>15</v>
      </c>
      <c r="G6" s="489"/>
      <c r="H6" s="489"/>
      <c r="I6" s="489"/>
      <c r="J6" s="489"/>
    </row>
    <row r="7" spans="1:10" ht="84" customHeight="1" thickBot="1" x14ac:dyDescent="0.35">
      <c r="B7" s="483" t="s">
        <v>220</v>
      </c>
      <c r="C7" s="46" t="s">
        <v>222</v>
      </c>
      <c r="D7" s="485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85" t="s">
        <v>14</v>
      </c>
    </row>
    <row r="8" spans="1:10" ht="21.6" customHeight="1" thickBot="1" x14ac:dyDescent="0.35">
      <c r="B8" s="484"/>
      <c r="C8" s="29"/>
      <c r="D8" s="486"/>
      <c r="E8" s="2"/>
      <c r="F8" s="5" t="s">
        <v>18</v>
      </c>
      <c r="G8" s="1" t="s">
        <v>8</v>
      </c>
      <c r="H8" s="1" t="s">
        <v>8</v>
      </c>
      <c r="I8" s="1" t="s">
        <v>8</v>
      </c>
      <c r="J8" s="486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1.6640625" customWidth="1"/>
    <col min="4" max="4" width="29" customWidth="1"/>
    <col min="5" max="5" width="64.33203125" customWidth="1"/>
    <col min="6" max="6" width="14.109375" customWidth="1"/>
    <col min="7" max="7" width="10.5546875" customWidth="1"/>
    <col min="8" max="9" width="10.6640625" customWidth="1"/>
    <col min="10" max="10" width="13.5546875" customWidth="1"/>
    <col min="11" max="27" width="11.5546875" style="6"/>
  </cols>
  <sheetData>
    <row r="1" spans="1:10" s="6" customFormat="1" x14ac:dyDescent="0.3"/>
    <row r="2" spans="1:10" s="6" customFormat="1" x14ac:dyDescent="0.3">
      <c r="B2" s="10" t="s">
        <v>64</v>
      </c>
    </row>
    <row r="3" spans="1:10" s="6" customFormat="1" ht="15" thickBot="1" x14ac:dyDescent="0.35">
      <c r="A3" s="12" t="s">
        <v>229</v>
      </c>
      <c r="B3" s="10" t="s">
        <v>72</v>
      </c>
    </row>
    <row r="4" spans="1:10" ht="15" thickBot="1" x14ac:dyDescent="0.35">
      <c r="B4" s="487" t="s">
        <v>2</v>
      </c>
      <c r="C4" s="487" t="s">
        <v>11</v>
      </c>
      <c r="D4" s="493" t="s">
        <v>0</v>
      </c>
      <c r="E4" s="494"/>
      <c r="F4" s="495"/>
      <c r="G4" s="487" t="s">
        <v>6</v>
      </c>
      <c r="H4" s="487" t="s">
        <v>7</v>
      </c>
      <c r="I4" s="487" t="s">
        <v>12</v>
      </c>
      <c r="J4" s="487" t="s">
        <v>1</v>
      </c>
    </row>
    <row r="5" spans="1:10" ht="10.95" customHeight="1" thickBot="1" x14ac:dyDescent="0.35">
      <c r="B5" s="488"/>
      <c r="C5" s="488"/>
      <c r="D5" s="490" t="s">
        <v>5</v>
      </c>
      <c r="E5" s="491"/>
      <c r="F5" s="492"/>
      <c r="G5" s="488"/>
      <c r="H5" s="488"/>
      <c r="I5" s="488"/>
      <c r="J5" s="488"/>
    </row>
    <row r="6" spans="1:10" ht="15" thickBot="1" x14ac:dyDescent="0.35">
      <c r="B6" s="489"/>
      <c r="C6" s="489"/>
      <c r="D6" s="7" t="s">
        <v>3</v>
      </c>
      <c r="E6" s="8" t="s">
        <v>4</v>
      </c>
      <c r="F6" s="9" t="s">
        <v>15</v>
      </c>
      <c r="G6" s="489"/>
      <c r="H6" s="489"/>
      <c r="I6" s="489"/>
      <c r="J6" s="489"/>
    </row>
    <row r="7" spans="1:10" ht="89.4" customHeight="1" thickBot="1" x14ac:dyDescent="0.35">
      <c r="B7" s="483" t="s">
        <v>24</v>
      </c>
      <c r="C7" s="31" t="s">
        <v>223</v>
      </c>
      <c r="D7" s="485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85" t="s">
        <v>20</v>
      </c>
    </row>
    <row r="8" spans="1:10" ht="21.6" customHeight="1" thickBot="1" x14ac:dyDescent="0.35">
      <c r="B8" s="484"/>
      <c r="C8" s="29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ht="84" customHeight="1" thickBot="1" x14ac:dyDescent="0.35">
      <c r="B9" s="483" t="s">
        <v>25</v>
      </c>
      <c r="C9" s="31" t="s">
        <v>224</v>
      </c>
      <c r="D9" s="485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85" t="s">
        <v>20</v>
      </c>
    </row>
    <row r="10" spans="1:10" ht="21.6" customHeight="1" thickBot="1" x14ac:dyDescent="0.35">
      <c r="B10" s="484"/>
      <c r="C10" s="29"/>
      <c r="D10" s="486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ht="83.4" thickBot="1" x14ac:dyDescent="0.35">
      <c r="B11" s="483" t="s">
        <v>233</v>
      </c>
      <c r="C11" s="31" t="s">
        <v>225</v>
      </c>
      <c r="D11" s="485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85" t="s">
        <v>20</v>
      </c>
    </row>
    <row r="12" spans="1:10" s="6" customFormat="1" ht="21.6" customHeight="1" thickBot="1" x14ac:dyDescent="0.35">
      <c r="B12" s="484"/>
      <c r="C12" s="29"/>
      <c r="D12" s="486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6"/>
    </row>
    <row r="13" spans="1:10" s="6" customFormat="1" ht="55.8" thickBot="1" x14ac:dyDescent="0.35">
      <c r="B13" s="483" t="s">
        <v>28</v>
      </c>
      <c r="C13" s="31" t="s">
        <v>226</v>
      </c>
      <c r="D13" s="485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85" t="s">
        <v>29</v>
      </c>
    </row>
    <row r="14" spans="1:10" s="6" customFormat="1" ht="22.95" customHeight="1" thickBot="1" x14ac:dyDescent="0.35">
      <c r="B14" s="484"/>
      <c r="C14" s="29"/>
      <c r="D14" s="486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86"/>
    </row>
    <row r="15" spans="1:10" s="6" customFormat="1" ht="84.6" hidden="1" customHeight="1" thickBot="1" x14ac:dyDescent="0.35">
      <c r="B15" s="483" t="s">
        <v>28</v>
      </c>
      <c r="C15" s="31" t="s">
        <v>227</v>
      </c>
      <c r="D15" s="485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85" t="s">
        <v>20</v>
      </c>
    </row>
    <row r="16" spans="1:10" s="6" customFormat="1" ht="22.95" hidden="1" customHeight="1" thickBot="1" x14ac:dyDescent="0.35">
      <c r="B16" s="484"/>
      <c r="C16" s="29"/>
      <c r="D16" s="486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86"/>
    </row>
    <row r="17" spans="2:10" s="6" customFormat="1" ht="83.4" thickBot="1" x14ac:dyDescent="0.35">
      <c r="B17" s="483" t="s">
        <v>28</v>
      </c>
      <c r="C17" s="31" t="s">
        <v>227</v>
      </c>
      <c r="D17" s="485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85" t="s">
        <v>20</v>
      </c>
    </row>
    <row r="18" spans="2:10" s="6" customFormat="1" ht="17.399999999999999" customHeight="1" thickBot="1" x14ac:dyDescent="0.35">
      <c r="B18" s="484"/>
      <c r="C18" s="29"/>
      <c r="D18" s="486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86"/>
    </row>
    <row r="19" spans="2:10" s="6" customFormat="1" ht="83.4" hidden="1" thickBot="1" x14ac:dyDescent="0.35">
      <c r="B19" s="483" t="s">
        <v>28</v>
      </c>
      <c r="C19" s="31" t="s">
        <v>228</v>
      </c>
      <c r="D19" s="485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85" t="s">
        <v>20</v>
      </c>
    </row>
    <row r="20" spans="2:10" s="6" customFormat="1" ht="22.95" hidden="1" customHeight="1" thickBot="1" x14ac:dyDescent="0.35">
      <c r="B20" s="484"/>
      <c r="C20" s="29"/>
      <c r="D20" s="486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86"/>
    </row>
    <row r="21" spans="2:10" s="6" customFormat="1" x14ac:dyDescent="0.3"/>
    <row r="22" spans="2:10" s="6" customFormat="1" x14ac:dyDescent="0.3"/>
    <row r="23" spans="2:10" s="6" customFormat="1" x14ac:dyDescent="0.3"/>
    <row r="24" spans="2:10" s="6" customFormat="1" x14ac:dyDescent="0.3"/>
    <row r="25" spans="2:10" s="6" customFormat="1" x14ac:dyDescent="0.3"/>
    <row r="26" spans="2:10" s="6" customFormat="1" x14ac:dyDescent="0.3"/>
    <row r="27" spans="2:10" s="6" customFormat="1" x14ac:dyDescent="0.3"/>
    <row r="28" spans="2:10" s="6" customFormat="1" x14ac:dyDescent="0.3"/>
    <row r="29" spans="2:10" s="6" customFormat="1" x14ac:dyDescent="0.3"/>
    <row r="30" spans="2:10" s="6" customFormat="1" x14ac:dyDescent="0.3"/>
    <row r="31" spans="2:10" s="6" customFormat="1" x14ac:dyDescent="0.3"/>
    <row r="32" spans="2:10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29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B9:B10"/>
    <mergeCell ref="D9:D10"/>
    <mergeCell ref="J9:J10"/>
    <mergeCell ref="B11:B12"/>
    <mergeCell ref="D11:D12"/>
    <mergeCell ref="J11:J12"/>
    <mergeCell ref="B13:B14"/>
    <mergeCell ref="D13:D14"/>
    <mergeCell ref="J13:J14"/>
    <mergeCell ref="B15:B16"/>
    <mergeCell ref="D15:D16"/>
    <mergeCell ref="J15:J16"/>
    <mergeCell ref="B17:B18"/>
    <mergeCell ref="D17:D18"/>
    <mergeCell ref="J17:J18"/>
    <mergeCell ref="B19:B20"/>
    <mergeCell ref="D19:D20"/>
    <mergeCell ref="J19:J20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B11" sqref="B9:B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240</v>
      </c>
      <c r="B2" s="10" t="s">
        <v>67</v>
      </c>
    </row>
    <row r="3" spans="1:10" s="6" customFormat="1" ht="15" thickBot="1" x14ac:dyDescent="0.35"/>
    <row r="4" spans="1:10" ht="15" thickBot="1" x14ac:dyDescent="0.35">
      <c r="B4" s="487" t="s">
        <v>2</v>
      </c>
      <c r="C4" s="487" t="s">
        <v>11</v>
      </c>
      <c r="D4" s="493" t="s">
        <v>0</v>
      </c>
      <c r="E4" s="494"/>
      <c r="F4" s="495"/>
      <c r="G4" s="487" t="s">
        <v>6</v>
      </c>
      <c r="H4" s="487" t="s">
        <v>7</v>
      </c>
      <c r="I4" s="487" t="s">
        <v>12</v>
      </c>
      <c r="J4" s="487" t="s">
        <v>1</v>
      </c>
    </row>
    <row r="5" spans="1:10" ht="10.95" customHeight="1" thickBot="1" x14ac:dyDescent="0.35">
      <c r="B5" s="488"/>
      <c r="C5" s="488"/>
      <c r="D5" s="490" t="s">
        <v>5</v>
      </c>
      <c r="E5" s="491"/>
      <c r="F5" s="492"/>
      <c r="G5" s="488"/>
      <c r="H5" s="488"/>
      <c r="I5" s="488"/>
      <c r="J5" s="488"/>
    </row>
    <row r="6" spans="1:10" ht="15" thickBot="1" x14ac:dyDescent="0.35">
      <c r="B6" s="489"/>
      <c r="C6" s="489"/>
      <c r="D6" s="7" t="s">
        <v>3</v>
      </c>
      <c r="E6" s="8" t="s">
        <v>4</v>
      </c>
      <c r="F6" s="9" t="s">
        <v>15</v>
      </c>
      <c r="G6" s="489"/>
      <c r="H6" s="489"/>
      <c r="I6" s="489"/>
      <c r="J6" s="489"/>
    </row>
    <row r="7" spans="1:10" ht="61.95" customHeight="1" thickBot="1" x14ac:dyDescent="0.35">
      <c r="B7" s="483" t="s">
        <v>19</v>
      </c>
      <c r="C7" s="31" t="s">
        <v>242</v>
      </c>
      <c r="D7" s="485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85" t="s">
        <v>20</v>
      </c>
    </row>
    <row r="8" spans="1:10" ht="25.95" customHeight="1" thickBot="1" x14ac:dyDescent="0.35">
      <c r="B8" s="484"/>
      <c r="C8" s="29"/>
      <c r="D8" s="486"/>
      <c r="E8" s="2"/>
      <c r="F8" s="5" t="s">
        <v>21</v>
      </c>
      <c r="G8" s="1" t="s">
        <v>8</v>
      </c>
      <c r="H8" s="1" t="s">
        <v>8</v>
      </c>
      <c r="I8" s="1" t="s">
        <v>8</v>
      </c>
      <c r="J8" s="486"/>
    </row>
    <row r="9" spans="1:10" ht="84" customHeight="1" thickBot="1" x14ac:dyDescent="0.35">
      <c r="B9" s="483" t="s">
        <v>19</v>
      </c>
      <c r="C9" s="31" t="s">
        <v>243</v>
      </c>
      <c r="D9" s="499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85" t="s">
        <v>20</v>
      </c>
    </row>
    <row r="10" spans="1:10" ht="21.6" customHeight="1" thickBot="1" x14ac:dyDescent="0.35">
      <c r="B10" s="484"/>
      <c r="C10" s="29"/>
      <c r="D10" s="486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6"/>
    </row>
    <row r="11" spans="1:10" s="6" customFormat="1" ht="83.4" thickBot="1" x14ac:dyDescent="0.35">
      <c r="B11" s="483" t="s">
        <v>19</v>
      </c>
      <c r="C11" s="31" t="s">
        <v>241</v>
      </c>
      <c r="D11" s="485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85" t="s">
        <v>20</v>
      </c>
    </row>
    <row r="12" spans="1:10" s="6" customFormat="1" ht="21.6" customHeight="1" thickBot="1" x14ac:dyDescent="0.35">
      <c r="B12" s="484"/>
      <c r="C12" s="29"/>
      <c r="D12" s="486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6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17"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  <mergeCell ref="D7:D8"/>
    <mergeCell ref="H4:H6"/>
    <mergeCell ref="C4:C6"/>
    <mergeCell ref="B11:B12"/>
    <mergeCell ref="D11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2023-02-02T13:06:21Z</dcterms:created>
  <dcterms:modified xsi:type="dcterms:W3CDTF">2024-10-28T22:33:09Z</dcterms:modified>
</cp:coreProperties>
</file>