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/>
  <mc:AlternateContent xmlns:mc="http://schemas.openxmlformats.org/markup-compatibility/2006">
    <mc:Choice Requires="x15">
      <x15ac:absPath xmlns:x15ac="http://schemas.microsoft.com/office/spreadsheetml/2010/11/ac" url="C:\JACKELYN\Qorianka\PROYECTOS\Propuestas\2025\OHLA_Cañete\"/>
    </mc:Choice>
  </mc:AlternateContent>
  <xr:revisionPtr revIDLastSave="0" documentId="13_ncr:1_{FB0E52F1-578A-476B-B612-101D91650535}" xr6:coauthVersionLast="47" xr6:coauthVersionMax="47" xr10:uidLastSave="{00000000-0000-0000-0000-000000000000}"/>
  <bookViews>
    <workbookView xWindow="-108" yWindow="-108" windowWidth="23256" windowHeight="12456" tabRatio="742" xr2:uid="{00000000-000D-0000-FFFF-FFFF00000000}"/>
  </bookViews>
  <sheets>
    <sheet name="RESUMEN" sheetId="5" r:id="rId1"/>
    <sheet name="REMUNERACIONES" sheetId="1" r:id="rId2"/>
    <sheet name="COSTEO ACTIVIDADES" sheetId="3" r:id="rId3"/>
    <sheet name="GASTOS OPERATIVOS" sheetId="6" r:id="rId4"/>
    <sheet name="GASTOS ADMINISTRATIVOS" sheetId="7" r:id="rId5"/>
  </sheets>
  <definedNames>
    <definedName name="_xlnm.Print_Area" localSheetId="2">'COSTEO ACTIVIDADES'!$A$1:$G$29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G23" i="3"/>
  <c r="G24" i="3"/>
  <c r="G25" i="3"/>
  <c r="G12" i="3"/>
  <c r="G13" i="3"/>
  <c r="G14" i="3"/>
  <c r="G15" i="3"/>
  <c r="G16" i="3"/>
  <c r="G17" i="3"/>
  <c r="G18" i="3"/>
  <c r="G19" i="3"/>
  <c r="G20" i="3"/>
  <c r="E6" i="7"/>
  <c r="E7" i="7"/>
  <c r="E8" i="7"/>
  <c r="E9" i="7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6" i="6"/>
  <c r="E7" i="6"/>
  <c r="E8" i="6"/>
  <c r="E9" i="6"/>
  <c r="D20" i="6"/>
  <c r="G22" i="3" l="1"/>
  <c r="G11" i="3"/>
  <c r="D6" i="7" l="1"/>
  <c r="D28" i="6"/>
  <c r="E5" i="6"/>
  <c r="E12" i="1" l="1"/>
  <c r="A2" i="7" l="1"/>
  <c r="A2" i="6"/>
  <c r="B3" i="3"/>
  <c r="A2" i="1"/>
  <c r="E5" i="7" l="1"/>
  <c r="G26" i="3" l="1"/>
  <c r="G31" i="3" s="1"/>
  <c r="E10" i="7" l="1"/>
  <c r="E31" i="6" l="1"/>
  <c r="E33" i="6" s="1"/>
  <c r="B10" i="5" l="1"/>
  <c r="B9" i="5" l="1"/>
  <c r="E7" i="1"/>
  <c r="B7" i="5" l="1"/>
  <c r="B8" i="5" l="1"/>
  <c r="B11" i="5" s="1"/>
  <c r="B13" i="5" s="1"/>
  <c r="B12" i="5" l="1"/>
  <c r="B14" i="5" l="1"/>
</calcChain>
</file>

<file path=xl/sharedStrings.xml><?xml version="1.0" encoding="utf-8"?>
<sst xmlns="http://schemas.openxmlformats.org/spreadsheetml/2006/main" count="143" uniqueCount="87">
  <si>
    <t>ITEM</t>
  </si>
  <si>
    <t>CANTIDAD</t>
  </si>
  <si>
    <t>TOTAL</t>
  </si>
  <si>
    <t>COSTO TOTAL DEL PROYECTO</t>
  </si>
  <si>
    <t>ÍTEM</t>
  </si>
  <si>
    <t>REMUNERACIONES</t>
  </si>
  <si>
    <t>MESES</t>
  </si>
  <si>
    <t>Detalle</t>
  </si>
  <si>
    <t>Cantidad</t>
  </si>
  <si>
    <t>Unidad de medida</t>
  </si>
  <si>
    <t>Costo Unitario</t>
  </si>
  <si>
    <t>Costo total</t>
  </si>
  <si>
    <t>GASTOS OPERATIVOS</t>
  </si>
  <si>
    <t>UNIDAD DE MEDIDA</t>
  </si>
  <si>
    <t>COSTO</t>
  </si>
  <si>
    <t>INSUMOS Y MATERIALES POR ACTIVIDAD</t>
  </si>
  <si>
    <t>unidad</t>
  </si>
  <si>
    <t>global</t>
  </si>
  <si>
    <t>ACTIVIDADES</t>
  </si>
  <si>
    <t>MONTO</t>
  </si>
  <si>
    <t>GASTOS ADMINISTRATIVOS</t>
  </si>
  <si>
    <t>Ítem</t>
  </si>
  <si>
    <t>Kit</t>
  </si>
  <si>
    <t>Mes</t>
  </si>
  <si>
    <t>Contador y asistente administrativo</t>
  </si>
  <si>
    <t>Unidad</t>
  </si>
  <si>
    <t>TOTAL COSTEO ACTIVIDADES</t>
  </si>
  <si>
    <t>servicio</t>
  </si>
  <si>
    <t xml:space="preserve">    </t>
  </si>
  <si>
    <t>Póliza contra accidentes</t>
  </si>
  <si>
    <t>REMUNERACIONES (planilla)</t>
  </si>
  <si>
    <t>mes</t>
  </si>
  <si>
    <t>EMO de ingreso y salida</t>
  </si>
  <si>
    <t>Kits de indumentaria (chaleco, camisa manga larga, polo manga larga, casaca, botas para lluvia, capota para lluvia y sombrero, EPP)</t>
  </si>
  <si>
    <t>Insumos de desinfección (jabón, alcohol, lejía, etc.)</t>
  </si>
  <si>
    <t>Proyector y ecram</t>
  </si>
  <si>
    <t>Propuesta válida por 20 días</t>
  </si>
  <si>
    <t>Fotocheck</t>
  </si>
  <si>
    <t>Equipos celulares básicos</t>
  </si>
  <si>
    <t>UTILIDAD 15 %</t>
  </si>
  <si>
    <t>Imprevistos</t>
  </si>
  <si>
    <t>El costo no incluye IGV</t>
  </si>
  <si>
    <t>Supervisor de RRCC</t>
  </si>
  <si>
    <t>Relacionistas comunitarios</t>
  </si>
  <si>
    <t>Asistente de relaciones comunitarias (administrativo)</t>
  </si>
  <si>
    <t>Planes de celulares (básico S/.60)</t>
  </si>
  <si>
    <t>Conductores (permanente)</t>
  </si>
  <si>
    <t>Conductor (eventual)</t>
  </si>
  <si>
    <t>Camionetas 4 x 4 (02 unidades, incluye combustible)</t>
  </si>
  <si>
    <t>PLAN DE PARTICIPACIÓN CIUDADANA</t>
  </si>
  <si>
    <t>Mecanismos de participación ciudadana</t>
  </si>
  <si>
    <t>Buzones de sugerencia</t>
  </si>
  <si>
    <t>Alquiler de laptops</t>
  </si>
  <si>
    <t>Mobiliario para oficina (escritorio, sillas y estantería)</t>
  </si>
  <si>
    <t>Módulos informativos</t>
  </si>
  <si>
    <t>Rotafolios</t>
  </si>
  <si>
    <t>Diseño y diagramación</t>
  </si>
  <si>
    <t>Impresora multifuncional</t>
  </si>
  <si>
    <t>Responsabilidad civil extracontruactual</t>
  </si>
  <si>
    <t>Responsabilidad civil (coboertura) $350.000</t>
  </si>
  <si>
    <t>SCTR (9 personas)</t>
  </si>
  <si>
    <t>Materiales de oficina</t>
  </si>
  <si>
    <t>Viáticos personal de campo (9)</t>
  </si>
  <si>
    <t>Supervisor en SST (seguimiento)</t>
  </si>
  <si>
    <t>Médico ocupacional (seguimiento)</t>
  </si>
  <si>
    <t>Parlantes</t>
  </si>
  <si>
    <t>Cámara profesional y trípone</t>
  </si>
  <si>
    <t>PC para edición</t>
  </si>
  <si>
    <t>Equipo de escaneo</t>
  </si>
  <si>
    <t>Alquiler de oficinas y vigilante</t>
  </si>
  <si>
    <t>Inducción de manejo defensivo (conductores)</t>
  </si>
  <si>
    <t>Protector solar UV (4 veces al año)</t>
  </si>
  <si>
    <t>Repelente (4 veces al año)</t>
  </si>
  <si>
    <t>Licencia para edición</t>
  </si>
  <si>
    <t>gigantografía c/parantes</t>
  </si>
  <si>
    <t>Merchandising (diseño)</t>
  </si>
  <si>
    <t>Impresión de afiches / carteles informativo / paneles</t>
  </si>
  <si>
    <t>Sillas</t>
  </si>
  <si>
    <t>Material para talleres</t>
  </si>
  <si>
    <t>Refrigerio frío</t>
  </si>
  <si>
    <t>Insumos para talleres (extensiones, cables, etc)</t>
  </si>
  <si>
    <t>Extintor para oficina y carteles informativos</t>
  </si>
  <si>
    <t>Botiquín de primeros auxilios - oficina</t>
  </si>
  <si>
    <t>Spots informativos y emisoras</t>
  </si>
  <si>
    <t>Otros gastos de representación</t>
  </si>
  <si>
    <t>Carta fianza 10%</t>
  </si>
  <si>
    <t>GESTIÓN SOCIAL Y COMUNICACIÓN – NUEVO CONCURSO RÍO CAÑETE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</si>
</sst>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(* #,##0.00_);_(* \(#,##0.00\);_(* &quot;-&quot;??_);_(@_)"/>
    <numFmt numFmtId="166" formatCode="_-[$S/-280A]* #,##0.00_-;\-[$S/-280A]* #,##0.00_-;_-[$S/-280A]* &quot;-&quot;??_-;_-@_-"/>
    <numFmt numFmtId="167" formatCode="0.0"/>
    <numFmt numFmtId="168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i/>
      <sz val="11"/>
      <color theme="1"/>
      <name val="Arial Narrow"/>
      <family val="2"/>
    </font>
    <font>
      <sz val="10"/>
      <color theme="1"/>
      <name val="Arial Narrow"/>
      <family val="2"/>
    </font>
    <font>
      <i/>
      <sz val="11"/>
      <color theme="1"/>
      <name val="Arial Narrow"/>
      <family val="2"/>
    </font>
    <font>
      <i/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3" fontId="0" fillId="2" borderId="0" xfId="0" applyNumberForma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/>
    <xf numFmtId="0" fontId="10" fillId="0" borderId="0" xfId="0" applyFont="1"/>
    <xf numFmtId="166" fontId="4" fillId="0" borderId="0" xfId="0" applyNumberFormat="1" applyFont="1"/>
    <xf numFmtId="167" fontId="4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43" fontId="3" fillId="0" borderId="23" xfId="0" applyNumberFormat="1" applyFont="1" applyBorder="1" applyAlignment="1">
      <alignment vertical="center"/>
    </xf>
    <xf numFmtId="0" fontId="5" fillId="0" borderId="0" xfId="0" applyFont="1"/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166" fontId="8" fillId="7" borderId="1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4" fillId="2" borderId="0" xfId="0" applyFont="1" applyFill="1" applyAlignment="1">
      <alignment vertical="center" wrapText="1"/>
    </xf>
    <xf numFmtId="0" fontId="12" fillId="0" borderId="0" xfId="0" applyFont="1"/>
    <xf numFmtId="43" fontId="6" fillId="2" borderId="0" xfId="0" applyNumberFormat="1" applyFont="1" applyFill="1"/>
    <xf numFmtId="168" fontId="4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6" fontId="8" fillId="0" borderId="25" xfId="0" applyNumberFormat="1" applyFont="1" applyBorder="1" applyAlignment="1">
      <alignment horizontal="center" vertical="center"/>
    </xf>
    <xf numFmtId="0" fontId="4" fillId="2" borderId="25" xfId="0" applyFont="1" applyFill="1" applyBorder="1" applyAlignment="1">
      <alignment horizontal="left"/>
    </xf>
    <xf numFmtId="166" fontId="4" fillId="0" borderId="25" xfId="0" applyNumberFormat="1" applyFont="1" applyBorder="1"/>
    <xf numFmtId="0" fontId="4" fillId="5" borderId="25" xfId="0" applyFont="1" applyFill="1" applyBorder="1"/>
    <xf numFmtId="166" fontId="4" fillId="5" borderId="25" xfId="0" applyNumberFormat="1" applyFont="1" applyFill="1" applyBorder="1"/>
    <xf numFmtId="0" fontId="4" fillId="0" borderId="25" xfId="0" applyFont="1" applyBorder="1"/>
    <xf numFmtId="0" fontId="4" fillId="2" borderId="25" xfId="0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0" fontId="8" fillId="4" borderId="25" xfId="0" applyFont="1" applyFill="1" applyBorder="1"/>
    <xf numFmtId="166" fontId="8" fillId="4" borderId="25" xfId="0" applyNumberFormat="1" applyFont="1" applyFill="1" applyBorder="1"/>
    <xf numFmtId="0" fontId="13" fillId="0" borderId="0" xfId="0" applyFont="1"/>
    <xf numFmtId="0" fontId="6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/>
    </xf>
    <xf numFmtId="167" fontId="4" fillId="0" borderId="8" xfId="0" applyNumberFormat="1" applyFont="1" applyBorder="1" applyAlignment="1">
      <alignment vertical="center"/>
    </xf>
    <xf numFmtId="167" fontId="4" fillId="0" borderId="9" xfId="0" applyNumberFormat="1" applyFont="1" applyBorder="1" applyAlignment="1">
      <alignment vertical="center"/>
    </xf>
    <xf numFmtId="167" fontId="4" fillId="0" borderId="10" xfId="0" applyNumberFormat="1" applyFont="1" applyBorder="1" applyAlignment="1">
      <alignment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8" fillId="7" borderId="1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</cellXfs>
  <cellStyles count="3">
    <cellStyle name="Normal" xfId="0" builtinId="0"/>
    <cellStyle name="Normal 10 2 2" xfId="1" xr:uid="{00000000-0005-0000-0000-000002000000}"/>
    <cellStyle name="Normal 2 2 2" xfId="2" xr:uid="{00000000-0005-0000-0000-00000300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13855</xdr:colOff>
      <xdr:row>0</xdr:row>
      <xdr:rowOff>49183</xdr:rowOff>
    </xdr:from>
    <xdr:to>
      <xdr:col>0</xdr:col>
      <xdr:colOff>1205346</xdr:colOff>
      <xdr:row>2</xdr:row>
      <xdr:rowOff>124690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5546CD-4BBB-4EE1-85DC-4F932F65AA8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13855" y="49183"/>
          <a:ext cx="1191491" cy="42187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85969</xdr:rowOff>
    </xdr:from>
    <xdr:to>
      <xdr:col>0</xdr:col>
      <xdr:colOff>1456055</xdr:colOff>
      <xdr:row>1</xdr:row>
      <xdr:rowOff>65418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20B4FE-8167-4D36-B117-ECEC15DBC18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1681842" y="85969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79513</xdr:colOff>
      <xdr:row>0</xdr:row>
      <xdr:rowOff>19878</xdr:rowOff>
    </xdr:from>
    <xdr:to>
      <xdr:col>2</xdr:col>
      <xdr:colOff>1056171</xdr:colOff>
      <xdr:row>1</xdr:row>
      <xdr:rowOff>283044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F36950-A9AF-475F-B0F8-1074593B648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79513" y="19878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36406</xdr:colOff>
      <xdr:row>0</xdr:row>
      <xdr:rowOff>83820</xdr:rowOff>
    </xdr:from>
    <xdr:to>
      <xdr:col>0</xdr:col>
      <xdr:colOff>1505796</xdr:colOff>
      <xdr:row>0</xdr:row>
      <xdr:rowOff>645160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3731ED-503B-41F6-8DA4-4FAC53C218B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36406" y="83820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60960</xdr:rowOff>
    </xdr:from>
    <xdr:to>
      <xdr:col>0</xdr:col>
      <xdr:colOff>1494155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CF6A83-6953-4FD9-80DD-5F2A620D324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198120" y="60960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9"/>
  <sheetViews>
    <sheetView tabSelected="1" defaultGridColor="0" colorId="9" zoomScale="122" zoomScaleNormal="122" workbookViewId="0">
      <selection activeCell="D10" sqref="D10:D11"/>
    </sheetView>
  </sheetViews>
  <sheetFormatPr baseColWidth="10" defaultColWidth="11.44140625" defaultRowHeight="13.8" x14ac:dyDescent="0.25"/>
  <cols>
    <col min="1" max="1" width="43.109375" style="18" customWidth="1"/>
    <col min="2" max="2" width="35.33203125" style="40" customWidth="1"/>
    <col min="3" max="3" width="12" style="18" bestFit="1" customWidth="1"/>
    <col min="4" max="4" width="51.6640625" style="18" customWidth="1"/>
    <col min="5" max="16384" width="11.44140625" style="18"/>
  </cols>
  <sheetData>
    <row r="4" spans="1:4" ht="19.2" customHeight="1" x14ac:dyDescent="0.25">
      <c r="A4" s="80" t="s">
        <v>86</v>
      </c>
      <c r="B4" s="80"/>
    </row>
    <row r="5" spans="1:4" ht="19.2" customHeight="1" x14ac:dyDescent="0.25">
      <c r="A5" s="80"/>
      <c r="B5" s="80"/>
    </row>
    <row r="6" spans="1:4" x14ac:dyDescent="0.25">
      <c r="A6" s="61" t="s">
        <v>4</v>
      </c>
      <c r="B6" s="62" t="s">
        <v>19</v>
      </c>
    </row>
    <row r="7" spans="1:4" x14ac:dyDescent="0.25">
      <c r="A7" s="63" t="s">
        <v>5</v>
      </c>
      <c r="B7" s="64">
        <f>REMUNERACIONES!E12</f>
        <v>849660</v>
      </c>
    </row>
    <row r="8" spans="1:4" x14ac:dyDescent="0.25">
      <c r="A8" s="63" t="s">
        <v>18</v>
      </c>
      <c r="B8" s="64">
        <f>'COSTEO ACTIVIDADES'!G31</f>
        <v>88480</v>
      </c>
    </row>
    <row r="9" spans="1:4" x14ac:dyDescent="0.25">
      <c r="A9" s="63" t="s">
        <v>12</v>
      </c>
      <c r="B9" s="64">
        <f>'GASTOS OPERATIVOS'!E33</f>
        <v>788461</v>
      </c>
    </row>
    <row r="10" spans="1:4" x14ac:dyDescent="0.25">
      <c r="A10" s="63" t="s">
        <v>20</v>
      </c>
      <c r="B10" s="64">
        <f>'GASTOS ADMINISTRATIVOS'!E10</f>
        <v>120180</v>
      </c>
    </row>
    <row r="11" spans="1:4" x14ac:dyDescent="0.25">
      <c r="A11" s="65" t="s">
        <v>3</v>
      </c>
      <c r="B11" s="66">
        <f>SUM(B7:B10)</f>
        <v>1846781</v>
      </c>
    </row>
    <row r="12" spans="1:4" x14ac:dyDescent="0.25">
      <c r="A12" s="67" t="s">
        <v>40</v>
      </c>
      <c r="B12" s="64">
        <f>B11*3/100</f>
        <v>55403.43</v>
      </c>
      <c r="D12" s="59"/>
    </row>
    <row r="13" spans="1:4" x14ac:dyDescent="0.25">
      <c r="A13" s="68" t="s">
        <v>39</v>
      </c>
      <c r="B13" s="69">
        <f>B11*15/100</f>
        <v>277017.15000000002</v>
      </c>
      <c r="D13" s="59"/>
    </row>
    <row r="14" spans="1:4" x14ac:dyDescent="0.25">
      <c r="A14" s="70" t="s">
        <v>3</v>
      </c>
      <c r="B14" s="71">
        <f>SUM(B11:B13)</f>
        <v>2179201.58</v>
      </c>
      <c r="D14" s="59"/>
    </row>
    <row r="15" spans="1:4" x14ac:dyDescent="0.25">
      <c r="A15" s="39" t="s">
        <v>41</v>
      </c>
      <c r="D15" s="40"/>
    </row>
    <row r="16" spans="1:4" x14ac:dyDescent="0.25">
      <c r="A16" s="57" t="s">
        <v>36</v>
      </c>
    </row>
    <row r="17" spans="1:3" x14ac:dyDescent="0.25">
      <c r="A17" s="72"/>
      <c r="C17" s="40"/>
    </row>
    <row r="19" spans="1:3" x14ac:dyDescent="0.25">
      <c r="A19" s="18" t="s">
        <v>28</v>
      </c>
    </row>
  </sheetData>
  <mergeCells count="1">
    <mergeCell ref="A4:B5"/>
  </mergeCell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="98" zoomScaleNormal="98" workbookViewId="0">
      <selection activeCell="E7" sqref="E7:E11"/>
    </sheetView>
  </sheetViews>
  <sheetFormatPr baseColWidth="10" defaultColWidth="11.44140625" defaultRowHeight="14.4" x14ac:dyDescent="0.3"/>
  <cols>
    <col min="1" max="1" width="36.6640625" style="2" customWidth="1"/>
    <col min="2" max="2" width="10.33203125" style="1" customWidth="1"/>
    <col min="3" max="3" width="11.6640625" style="1" customWidth="1"/>
    <col min="4" max="4" width="14.44140625" style="1" customWidth="1"/>
    <col min="5" max="5" width="15.44140625" style="1" customWidth="1"/>
    <col min="6" max="16384" width="11.44140625" style="1"/>
  </cols>
  <sheetData>
    <row r="1" spans="1:6" ht="45.45" customHeight="1" x14ac:dyDescent="0.3"/>
    <row r="2" spans="1:6" s="6" customFormat="1" ht="14.55" customHeight="1" x14ac:dyDescent="0.25">
      <c r="A2" s="81" t="str">
        <f>RESUMEN!A4</f>
        <v>GESTIÓN SOCIAL Y COMUNICACIÓN – NUEVO CONCURSO RÍO CAÑETE</v>
      </c>
      <c r="B2" s="82"/>
      <c r="C2" s="82"/>
      <c r="D2" s="82"/>
      <c r="E2" s="83"/>
    </row>
    <row r="3" spans="1:6" s="6" customFormat="1" ht="13.8" x14ac:dyDescent="0.25">
      <c r="A3" s="84"/>
      <c r="B3" s="85"/>
      <c r="C3" s="85"/>
      <c r="D3" s="85"/>
      <c r="E3" s="86"/>
    </row>
    <row r="4" spans="1:6" s="6" customFormat="1" ht="13.8" x14ac:dyDescent="0.25">
      <c r="A4" s="7"/>
    </row>
    <row r="5" spans="1:6" s="6" customFormat="1" ht="13.8" x14ac:dyDescent="0.25">
      <c r="A5" s="87" t="s">
        <v>30</v>
      </c>
      <c r="B5" s="87"/>
      <c r="C5" s="87"/>
      <c r="D5" s="87"/>
      <c r="E5" s="87"/>
    </row>
    <row r="6" spans="1:6" s="6" customFormat="1" ht="13.8" x14ac:dyDescent="0.25">
      <c r="A6" s="8" t="s">
        <v>0</v>
      </c>
      <c r="B6" s="8" t="s">
        <v>1</v>
      </c>
      <c r="C6" s="8" t="s">
        <v>6</v>
      </c>
      <c r="D6" s="9" t="s">
        <v>14</v>
      </c>
      <c r="E6" s="9" t="s">
        <v>2</v>
      </c>
    </row>
    <row r="7" spans="1:6" s="6" customFormat="1" ht="13.8" x14ac:dyDescent="0.25">
      <c r="A7" s="10" t="s">
        <v>42</v>
      </c>
      <c r="B7" s="46">
        <v>1</v>
      </c>
      <c r="C7" s="46">
        <v>12</v>
      </c>
      <c r="D7" s="47">
        <v>13615</v>
      </c>
      <c r="E7" s="47">
        <f>D7*C7*B7</f>
        <v>163380</v>
      </c>
      <c r="F7" s="13"/>
    </row>
    <row r="8" spans="1:6" s="6" customFormat="1" x14ac:dyDescent="0.3">
      <c r="A8" s="14" t="s">
        <v>43</v>
      </c>
      <c r="B8" s="46">
        <v>4</v>
      </c>
      <c r="C8" s="48">
        <v>12</v>
      </c>
      <c r="D8" s="49">
        <v>9200</v>
      </c>
      <c r="E8" s="47">
        <f t="shared" ref="E8:E11" si="0">D8*C8*B8</f>
        <v>441600</v>
      </c>
      <c r="F8" s="13"/>
    </row>
    <row r="9" spans="1:6" s="6" customFormat="1" ht="16.2" customHeight="1" x14ac:dyDescent="0.25">
      <c r="A9" s="14" t="s">
        <v>44</v>
      </c>
      <c r="B9" s="46">
        <v>1</v>
      </c>
      <c r="C9" s="46">
        <v>12</v>
      </c>
      <c r="D9" s="47">
        <v>6950</v>
      </c>
      <c r="E9" s="47">
        <f t="shared" si="0"/>
        <v>83400</v>
      </c>
      <c r="F9" s="13"/>
    </row>
    <row r="10" spans="1:6" s="6" customFormat="1" x14ac:dyDescent="0.3">
      <c r="A10" s="10" t="s">
        <v>46</v>
      </c>
      <c r="B10" s="46">
        <v>2</v>
      </c>
      <c r="C10" s="46">
        <v>12</v>
      </c>
      <c r="D10" s="49">
        <v>4720</v>
      </c>
      <c r="E10" s="47">
        <f t="shared" si="0"/>
        <v>113280</v>
      </c>
      <c r="F10" s="13"/>
    </row>
    <row r="11" spans="1:6" s="6" customFormat="1" x14ac:dyDescent="0.3">
      <c r="A11" s="10" t="s">
        <v>47</v>
      </c>
      <c r="B11" s="46">
        <v>1</v>
      </c>
      <c r="C11" s="46">
        <v>12</v>
      </c>
      <c r="D11" s="49">
        <v>4000</v>
      </c>
      <c r="E11" s="47">
        <f t="shared" si="0"/>
        <v>48000</v>
      </c>
      <c r="F11" s="13"/>
    </row>
    <row r="12" spans="1:6" s="6" customFormat="1" x14ac:dyDescent="0.3">
      <c r="A12" s="88" t="s">
        <v>2</v>
      </c>
      <c r="B12" s="89"/>
      <c r="C12" s="89"/>
      <c r="D12" s="90"/>
      <c r="E12" s="50">
        <f>SUM(E7:E11)</f>
        <v>849660</v>
      </c>
    </row>
  </sheetData>
  <mergeCells count="3">
    <mergeCell ref="A2:E3"/>
    <mergeCell ref="A5:E5"/>
    <mergeCell ref="A12:D1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31"/>
  <sheetViews>
    <sheetView showGridLines="0" zoomScaleNormal="100" zoomScaleSheetLayoutView="90" workbookViewId="0">
      <selection activeCell="F25" sqref="F25"/>
    </sheetView>
  </sheetViews>
  <sheetFormatPr baseColWidth="10" defaultColWidth="11.44140625" defaultRowHeight="13.8" x14ac:dyDescent="0.25"/>
  <cols>
    <col min="1" max="1" width="1.44140625" style="18" customWidth="1"/>
    <col min="2" max="2" width="5.44140625" style="17" customWidth="1"/>
    <col min="3" max="3" width="58.5546875" style="21" customWidth="1"/>
    <col min="4" max="4" width="10.33203125" style="19" bestFit="1" customWidth="1"/>
    <col min="5" max="5" width="17.77734375" style="17" customWidth="1"/>
    <col min="6" max="6" width="16.44140625" style="17" customWidth="1"/>
    <col min="7" max="7" width="18.6640625" style="17" customWidth="1"/>
    <col min="8" max="8" width="14.5546875" style="18" customWidth="1"/>
    <col min="9" max="9" width="65.21875" style="18" customWidth="1"/>
    <col min="10" max="16384" width="11.44140625" style="18"/>
  </cols>
  <sheetData>
    <row r="1" spans="2:8" ht="23.55" customHeight="1" x14ac:dyDescent="0.25">
      <c r="C1" s="18"/>
    </row>
    <row r="2" spans="2:8" ht="23.55" customHeight="1" x14ac:dyDescent="0.25">
      <c r="C2" s="18"/>
    </row>
    <row r="3" spans="2:8" ht="12.75" customHeight="1" x14ac:dyDescent="0.25">
      <c r="B3" s="81" t="str">
        <f>RESUMEN!A4</f>
        <v>GESTIÓN SOCIAL Y COMUNICACIÓN – NUEVO CONCURSO RÍO CAÑETE</v>
      </c>
      <c r="C3" s="82"/>
      <c r="D3" s="82"/>
      <c r="E3" s="82"/>
      <c r="F3" s="82"/>
      <c r="G3" s="83"/>
    </row>
    <row r="4" spans="2:8" ht="27" customHeight="1" thickBot="1" x14ac:dyDescent="0.3">
      <c r="B4" s="97"/>
      <c r="C4" s="98"/>
      <c r="D4" s="98"/>
      <c r="E4" s="98"/>
      <c r="F4" s="98"/>
      <c r="G4" s="99"/>
    </row>
    <row r="5" spans="2:8" ht="15" customHeight="1" x14ac:dyDescent="0.25">
      <c r="B5" s="100" t="s">
        <v>15</v>
      </c>
      <c r="C5" s="101"/>
      <c r="D5" s="101"/>
      <c r="E5" s="101"/>
      <c r="F5" s="101"/>
      <c r="G5" s="102"/>
    </row>
    <row r="6" spans="2:8" ht="14.4" thickBot="1" x14ac:dyDescent="0.3">
      <c r="B6" s="20"/>
      <c r="G6" s="22"/>
    </row>
    <row r="7" spans="2:8" ht="15" customHeight="1" thickBot="1" x14ac:dyDescent="0.3">
      <c r="B7" s="103" t="s">
        <v>49</v>
      </c>
      <c r="C7" s="104"/>
      <c r="D7" s="104"/>
      <c r="E7" s="104"/>
      <c r="F7" s="104"/>
      <c r="G7" s="105"/>
    </row>
    <row r="8" spans="2:8" x14ac:dyDescent="0.25">
      <c r="B8" s="20"/>
      <c r="C8" s="18"/>
      <c r="D8" s="18"/>
      <c r="E8" s="28"/>
      <c r="F8" s="28"/>
      <c r="G8" s="29"/>
    </row>
    <row r="9" spans="2:8" x14ac:dyDescent="0.25">
      <c r="B9" s="106" t="s">
        <v>50</v>
      </c>
      <c r="C9" s="107"/>
      <c r="D9" s="107"/>
      <c r="E9" s="107"/>
      <c r="F9" s="107"/>
      <c r="G9" s="108"/>
    </row>
    <row r="10" spans="2:8" x14ac:dyDescent="0.25">
      <c r="B10" s="23" t="s">
        <v>21</v>
      </c>
      <c r="C10" s="23" t="s">
        <v>7</v>
      </c>
      <c r="D10" s="23" t="s">
        <v>8</v>
      </c>
      <c r="E10" s="24" t="s">
        <v>9</v>
      </c>
      <c r="F10" s="23" t="s">
        <v>10</v>
      </c>
      <c r="G10" s="60" t="s">
        <v>11</v>
      </c>
      <c r="H10" s="45"/>
    </row>
    <row r="11" spans="2:8" x14ac:dyDescent="0.25">
      <c r="B11" s="41">
        <v>1</v>
      </c>
      <c r="C11" s="53" t="s">
        <v>83</v>
      </c>
      <c r="D11" s="26">
        <v>12</v>
      </c>
      <c r="E11" s="35" t="s">
        <v>31</v>
      </c>
      <c r="F11" s="52">
        <v>1200</v>
      </c>
      <c r="G11" s="52">
        <f t="shared" ref="G11:G20" si="0">F11*D11</f>
        <v>14400</v>
      </c>
    </row>
    <row r="12" spans="2:8" x14ac:dyDescent="0.25">
      <c r="B12" s="41">
        <v>2</v>
      </c>
      <c r="C12" s="53" t="s">
        <v>51</v>
      </c>
      <c r="D12" s="26">
        <v>10</v>
      </c>
      <c r="E12" s="35" t="s">
        <v>16</v>
      </c>
      <c r="F12" s="52">
        <v>280</v>
      </c>
      <c r="G12" s="52">
        <f t="shared" si="0"/>
        <v>2800</v>
      </c>
    </row>
    <row r="13" spans="2:8" x14ac:dyDescent="0.25">
      <c r="B13" s="41">
        <v>3</v>
      </c>
      <c r="C13" s="53" t="s">
        <v>74</v>
      </c>
      <c r="D13" s="26">
        <v>4</v>
      </c>
      <c r="E13" s="35" t="s">
        <v>16</v>
      </c>
      <c r="F13" s="52">
        <v>195</v>
      </c>
      <c r="G13" s="52">
        <f t="shared" si="0"/>
        <v>780</v>
      </c>
    </row>
    <row r="14" spans="2:8" x14ac:dyDescent="0.25">
      <c r="B14" s="41">
        <v>4</v>
      </c>
      <c r="C14" s="53" t="s">
        <v>75</v>
      </c>
      <c r="D14" s="26">
        <v>12</v>
      </c>
      <c r="E14" s="35" t="s">
        <v>31</v>
      </c>
      <c r="F14" s="52">
        <v>500</v>
      </c>
      <c r="G14" s="52">
        <f t="shared" si="0"/>
        <v>6000</v>
      </c>
    </row>
    <row r="15" spans="2:8" x14ac:dyDescent="0.25">
      <c r="B15" s="41">
        <v>5</v>
      </c>
      <c r="C15" s="53" t="s">
        <v>73</v>
      </c>
      <c r="D15" s="26">
        <v>12</v>
      </c>
      <c r="E15" s="35" t="s">
        <v>31</v>
      </c>
      <c r="F15" s="52">
        <v>550</v>
      </c>
      <c r="G15" s="52">
        <f t="shared" si="0"/>
        <v>6600</v>
      </c>
    </row>
    <row r="16" spans="2:8" x14ac:dyDescent="0.25">
      <c r="B16" s="41">
        <v>6</v>
      </c>
      <c r="C16" s="53" t="s">
        <v>56</v>
      </c>
      <c r="D16" s="26">
        <v>12</v>
      </c>
      <c r="E16" s="35" t="s">
        <v>31</v>
      </c>
      <c r="F16" s="52">
        <v>2500</v>
      </c>
      <c r="G16" s="52">
        <f t="shared" si="0"/>
        <v>30000</v>
      </c>
    </row>
    <row r="17" spans="2:9" x14ac:dyDescent="0.25">
      <c r="B17" s="41">
        <v>7</v>
      </c>
      <c r="C17" s="53" t="s">
        <v>76</v>
      </c>
      <c r="D17" s="26">
        <v>1</v>
      </c>
      <c r="E17" s="35" t="s">
        <v>17</v>
      </c>
      <c r="F17" s="52">
        <v>4500</v>
      </c>
      <c r="G17" s="52">
        <f t="shared" si="0"/>
        <v>4500</v>
      </c>
    </row>
    <row r="18" spans="2:9" x14ac:dyDescent="0.25">
      <c r="B18" s="41">
        <v>8</v>
      </c>
      <c r="C18" s="53" t="s">
        <v>78</v>
      </c>
      <c r="D18" s="26">
        <v>12</v>
      </c>
      <c r="E18" s="35" t="s">
        <v>31</v>
      </c>
      <c r="F18" s="52">
        <v>350</v>
      </c>
      <c r="G18" s="52">
        <f t="shared" si="0"/>
        <v>4200</v>
      </c>
    </row>
    <row r="19" spans="2:9" x14ac:dyDescent="0.25">
      <c r="B19" s="41">
        <v>9</v>
      </c>
      <c r="C19" s="53" t="s">
        <v>79</v>
      </c>
      <c r="D19" s="26">
        <v>12</v>
      </c>
      <c r="E19" s="35" t="s">
        <v>31</v>
      </c>
      <c r="F19" s="52">
        <v>800</v>
      </c>
      <c r="G19" s="52">
        <f t="shared" si="0"/>
        <v>9600</v>
      </c>
    </row>
    <row r="20" spans="2:9" x14ac:dyDescent="0.25">
      <c r="B20" s="41">
        <v>10</v>
      </c>
      <c r="C20" s="53" t="s">
        <v>80</v>
      </c>
      <c r="D20" s="26">
        <v>1</v>
      </c>
      <c r="E20" s="35" t="s">
        <v>17</v>
      </c>
      <c r="F20" s="52">
        <v>1500</v>
      </c>
      <c r="G20" s="52">
        <f t="shared" si="0"/>
        <v>1500</v>
      </c>
    </row>
    <row r="21" spans="2:9" x14ac:dyDescent="0.25">
      <c r="B21" s="77" t="s">
        <v>54</v>
      </c>
      <c r="C21" s="78"/>
      <c r="D21" s="78"/>
      <c r="E21" s="78"/>
      <c r="F21" s="78"/>
      <c r="G21" s="79"/>
    </row>
    <row r="22" spans="2:9" x14ac:dyDescent="0.25">
      <c r="B22" s="41">
        <v>11</v>
      </c>
      <c r="C22" s="53" t="s">
        <v>54</v>
      </c>
      <c r="D22" s="26">
        <v>2</v>
      </c>
      <c r="E22" s="26" t="s">
        <v>16</v>
      </c>
      <c r="F22" s="52">
        <v>560</v>
      </c>
      <c r="G22" s="52">
        <f>D22*F22</f>
        <v>1120</v>
      </c>
    </row>
    <row r="23" spans="2:9" x14ac:dyDescent="0.25">
      <c r="B23" s="41">
        <v>12</v>
      </c>
      <c r="C23" s="53" t="s">
        <v>55</v>
      </c>
      <c r="D23" s="26">
        <v>4</v>
      </c>
      <c r="E23" s="35" t="s">
        <v>16</v>
      </c>
      <c r="F23" s="52">
        <v>320</v>
      </c>
      <c r="G23" s="52">
        <f t="shared" ref="G23:G25" si="1">D23*F23</f>
        <v>1280</v>
      </c>
    </row>
    <row r="24" spans="2:9" x14ac:dyDescent="0.25">
      <c r="B24" s="41">
        <v>13</v>
      </c>
      <c r="C24" s="53" t="s">
        <v>77</v>
      </c>
      <c r="D24" s="26">
        <v>4</v>
      </c>
      <c r="E24" s="35" t="s">
        <v>16</v>
      </c>
      <c r="F24" s="52">
        <v>75</v>
      </c>
      <c r="G24" s="52">
        <f t="shared" si="1"/>
        <v>300</v>
      </c>
    </row>
    <row r="25" spans="2:9" x14ac:dyDescent="0.25">
      <c r="B25" s="41">
        <v>14</v>
      </c>
      <c r="C25" s="53" t="s">
        <v>84</v>
      </c>
      <c r="D25" s="26">
        <v>12</v>
      </c>
      <c r="E25" s="35" t="s">
        <v>31</v>
      </c>
      <c r="F25" s="52">
        <v>450</v>
      </c>
      <c r="G25" s="52">
        <f t="shared" si="1"/>
        <v>5400</v>
      </c>
    </row>
    <row r="26" spans="2:9" ht="14.55" customHeight="1" x14ac:dyDescent="0.25">
      <c r="B26" s="91" t="s">
        <v>2</v>
      </c>
      <c r="C26" s="92"/>
      <c r="D26" s="92"/>
      <c r="E26" s="92"/>
      <c r="F26" s="93"/>
      <c r="G26" s="54">
        <f>SUM(G11:G25)</f>
        <v>88480</v>
      </c>
      <c r="I26" s="56"/>
    </row>
    <row r="27" spans="2:9" ht="14.55" customHeight="1" x14ac:dyDescent="0.25">
      <c r="B27" s="18"/>
      <c r="C27" s="18"/>
      <c r="D27" s="18"/>
      <c r="E27" s="18"/>
      <c r="F27" s="18"/>
      <c r="G27" s="18"/>
      <c r="I27" s="56"/>
    </row>
    <row r="28" spans="2:9" x14ac:dyDescent="0.25">
      <c r="B28" s="18"/>
      <c r="C28" s="18"/>
      <c r="D28" s="18"/>
      <c r="E28" s="18"/>
      <c r="F28" s="18"/>
      <c r="G28" s="18"/>
    </row>
    <row r="29" spans="2:9" ht="14.55" customHeight="1" x14ac:dyDescent="0.25">
      <c r="B29" s="18"/>
      <c r="C29" s="18"/>
      <c r="D29" s="18"/>
      <c r="E29" s="18"/>
      <c r="F29" s="18"/>
      <c r="G29" s="18"/>
    </row>
    <row r="30" spans="2:9" ht="14.4" thickBot="1" x14ac:dyDescent="0.3"/>
    <row r="31" spans="2:9" ht="15" customHeight="1" thickBot="1" x14ac:dyDescent="0.3">
      <c r="B31" s="94" t="s">
        <v>26</v>
      </c>
      <c r="C31" s="95"/>
      <c r="D31" s="95"/>
      <c r="E31" s="95"/>
      <c r="F31" s="96"/>
      <c r="G31" s="44">
        <f>G26</f>
        <v>88480</v>
      </c>
    </row>
  </sheetData>
  <mergeCells count="6">
    <mergeCell ref="B26:F26"/>
    <mergeCell ref="B31:F31"/>
    <mergeCell ref="B3:G4"/>
    <mergeCell ref="B5:G5"/>
    <mergeCell ref="B7:G7"/>
    <mergeCell ref="B9:G9"/>
  </mergeCells>
  <pageMargins left="0.7" right="0.7" top="0.75" bottom="0.75" header="0.3" footer="0.3"/>
  <pageSetup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zoomScale="90" zoomScaleNormal="90" workbookViewId="0">
      <selection activeCell="G5" sqref="G5"/>
    </sheetView>
  </sheetViews>
  <sheetFormatPr baseColWidth="10" defaultColWidth="11.44140625" defaultRowHeight="14.4" x14ac:dyDescent="0.3"/>
  <cols>
    <col min="1" max="1" width="58" style="2" customWidth="1"/>
    <col min="2" max="2" width="10.33203125" style="1" bestFit="1" customWidth="1"/>
    <col min="3" max="3" width="11.6640625" style="1" bestFit="1" customWidth="1"/>
    <col min="4" max="4" width="13.6640625" style="1" bestFit="1" customWidth="1"/>
    <col min="5" max="5" width="15" style="4" bestFit="1" customWidth="1"/>
    <col min="6" max="6" width="24.44140625" style="1" customWidth="1"/>
    <col min="7" max="7" width="94.21875" style="1" customWidth="1"/>
    <col min="8" max="11" width="11.44140625" style="1"/>
    <col min="12" max="12" width="51.44140625" style="1" customWidth="1"/>
    <col min="13" max="16384" width="11.44140625" style="1"/>
  </cols>
  <sheetData>
    <row r="1" spans="1:12" ht="55.8" customHeight="1" x14ac:dyDescent="0.3">
      <c r="A1" s="7"/>
      <c r="B1" s="6"/>
      <c r="C1" s="6"/>
      <c r="D1" s="6"/>
      <c r="E1" s="42"/>
      <c r="F1" s="6"/>
      <c r="G1" s="6"/>
    </row>
    <row r="2" spans="1:12" ht="30" customHeight="1" x14ac:dyDescent="0.3">
      <c r="A2" s="87" t="str">
        <f>RESUMEN!A4</f>
        <v>GESTIÓN SOCIAL Y COMUNICACIÓN – NUEVO CONCURSO RÍO CAÑETE</v>
      </c>
      <c r="B2" s="87"/>
      <c r="C2" s="87"/>
      <c r="D2" s="87"/>
      <c r="E2" s="87"/>
      <c r="F2" s="6"/>
      <c r="G2" s="6"/>
    </row>
    <row r="3" spans="1:12" x14ac:dyDescent="0.3">
      <c r="A3" s="109" t="s">
        <v>12</v>
      </c>
      <c r="B3" s="109"/>
      <c r="C3" s="109"/>
      <c r="D3" s="109"/>
      <c r="E3" s="109"/>
      <c r="F3" s="6"/>
      <c r="G3" s="6"/>
    </row>
    <row r="4" spans="1:12" ht="27.6" x14ac:dyDescent="0.3">
      <c r="A4" s="8" t="s">
        <v>0</v>
      </c>
      <c r="B4" s="8" t="s">
        <v>1</v>
      </c>
      <c r="C4" s="31" t="s">
        <v>13</v>
      </c>
      <c r="D4" s="9" t="s">
        <v>14</v>
      </c>
      <c r="E4" s="9" t="s">
        <v>2</v>
      </c>
      <c r="F4" s="6"/>
      <c r="G4" s="6"/>
    </row>
    <row r="5" spans="1:12" x14ac:dyDescent="0.3">
      <c r="A5" s="73" t="s">
        <v>48</v>
      </c>
      <c r="B5" s="74">
        <v>12</v>
      </c>
      <c r="C5" s="75" t="s">
        <v>31</v>
      </c>
      <c r="D5" s="76">
        <v>28000</v>
      </c>
      <c r="E5" s="76">
        <f t="shared" ref="E5:E30" si="0">D5*B5</f>
        <v>336000</v>
      </c>
      <c r="F5" s="13"/>
      <c r="G5" s="6"/>
    </row>
    <row r="6" spans="1:12" s="3" customFormat="1" x14ac:dyDescent="0.3">
      <c r="A6" s="32" t="s">
        <v>58</v>
      </c>
      <c r="B6" s="26">
        <v>2</v>
      </c>
      <c r="C6" s="11" t="s">
        <v>27</v>
      </c>
      <c r="D6" s="12">
        <v>2100</v>
      </c>
      <c r="E6" s="76">
        <f t="shared" si="0"/>
        <v>4200</v>
      </c>
      <c r="F6" s="13"/>
      <c r="K6" s="1"/>
      <c r="L6" s="1"/>
    </row>
    <row r="7" spans="1:12" s="3" customFormat="1" x14ac:dyDescent="0.3">
      <c r="A7" s="32" t="s">
        <v>59</v>
      </c>
      <c r="B7" s="26">
        <v>1</v>
      </c>
      <c r="C7" s="11" t="s">
        <v>17</v>
      </c>
      <c r="D7" s="12">
        <v>3600</v>
      </c>
      <c r="E7" s="76">
        <f t="shared" si="0"/>
        <v>3600</v>
      </c>
      <c r="F7" s="13"/>
      <c r="G7" s="6"/>
      <c r="K7" s="1"/>
      <c r="L7" s="1"/>
    </row>
    <row r="8" spans="1:12" ht="27.6" x14ac:dyDescent="0.3">
      <c r="A8" s="32" t="s">
        <v>33</v>
      </c>
      <c r="B8" s="11">
        <v>9</v>
      </c>
      <c r="C8" s="11" t="s">
        <v>22</v>
      </c>
      <c r="D8" s="12">
        <v>3500</v>
      </c>
      <c r="E8" s="76">
        <f t="shared" si="0"/>
        <v>31500</v>
      </c>
      <c r="F8" s="6"/>
      <c r="G8" s="6"/>
    </row>
    <row r="9" spans="1:12" x14ac:dyDescent="0.3">
      <c r="A9" s="32" t="s">
        <v>69</v>
      </c>
      <c r="B9" s="11">
        <v>12</v>
      </c>
      <c r="C9" s="11" t="s">
        <v>31</v>
      </c>
      <c r="D9" s="12">
        <v>6000</v>
      </c>
      <c r="E9" s="76">
        <f t="shared" si="0"/>
        <v>72000</v>
      </c>
      <c r="F9" s="6"/>
      <c r="G9" s="6"/>
    </row>
    <row r="10" spans="1:12" x14ac:dyDescent="0.3">
      <c r="A10" s="32" t="s">
        <v>53</v>
      </c>
      <c r="B10" s="11">
        <v>1</v>
      </c>
      <c r="C10" s="11" t="s">
        <v>17</v>
      </c>
      <c r="D10" s="12">
        <v>6500</v>
      </c>
      <c r="E10" s="76">
        <f t="shared" si="0"/>
        <v>6500</v>
      </c>
      <c r="F10" s="6"/>
      <c r="G10" s="6"/>
    </row>
    <row r="11" spans="1:12" x14ac:dyDescent="0.3">
      <c r="A11" s="32" t="s">
        <v>70</v>
      </c>
      <c r="B11" s="11">
        <v>3</v>
      </c>
      <c r="C11" s="11" t="s">
        <v>16</v>
      </c>
      <c r="D11" s="12">
        <v>450</v>
      </c>
      <c r="E11" s="76">
        <f t="shared" si="0"/>
        <v>1350</v>
      </c>
      <c r="F11" s="6"/>
      <c r="G11" s="6"/>
    </row>
    <row r="12" spans="1:12" x14ac:dyDescent="0.3">
      <c r="A12" s="32" t="s">
        <v>52</v>
      </c>
      <c r="B12" s="11">
        <v>6</v>
      </c>
      <c r="C12" s="11" t="s">
        <v>16</v>
      </c>
      <c r="D12" s="12">
        <v>2800</v>
      </c>
      <c r="E12" s="76">
        <f t="shared" si="0"/>
        <v>16800</v>
      </c>
      <c r="F12" s="6"/>
      <c r="G12" s="6"/>
    </row>
    <row r="13" spans="1:12" x14ac:dyDescent="0.3">
      <c r="A13" s="32" t="s">
        <v>67</v>
      </c>
      <c r="B13" s="11">
        <v>1</v>
      </c>
      <c r="C13" s="11" t="s">
        <v>16</v>
      </c>
      <c r="D13" s="12">
        <v>7000</v>
      </c>
      <c r="E13" s="76">
        <f t="shared" si="0"/>
        <v>7000</v>
      </c>
      <c r="F13" s="6"/>
      <c r="G13" s="6"/>
    </row>
    <row r="14" spans="1:12" x14ac:dyDescent="0.3">
      <c r="A14" s="32" t="s">
        <v>57</v>
      </c>
      <c r="B14" s="11">
        <v>1</v>
      </c>
      <c r="C14" s="11" t="s">
        <v>16</v>
      </c>
      <c r="D14" s="12">
        <v>9500</v>
      </c>
      <c r="E14" s="76">
        <f t="shared" si="0"/>
        <v>9500</v>
      </c>
      <c r="F14" s="6"/>
      <c r="G14" s="6"/>
    </row>
    <row r="15" spans="1:12" x14ac:dyDescent="0.3">
      <c r="A15" s="25" t="s">
        <v>68</v>
      </c>
      <c r="B15" s="15">
        <v>1</v>
      </c>
      <c r="C15" s="15" t="s">
        <v>16</v>
      </c>
      <c r="D15" s="16">
        <v>980</v>
      </c>
      <c r="E15" s="76">
        <f t="shared" si="0"/>
        <v>980</v>
      </c>
      <c r="F15" s="6"/>
      <c r="G15" s="6"/>
    </row>
    <row r="16" spans="1:12" x14ac:dyDescent="0.3">
      <c r="A16" s="32" t="s">
        <v>34</v>
      </c>
      <c r="B16" s="11">
        <v>12</v>
      </c>
      <c r="C16" s="11" t="s">
        <v>31</v>
      </c>
      <c r="D16" s="12">
        <v>350</v>
      </c>
      <c r="E16" s="76">
        <f t="shared" si="0"/>
        <v>4200</v>
      </c>
      <c r="F16" s="6"/>
      <c r="G16" s="6"/>
    </row>
    <row r="17" spans="1:9" x14ac:dyDescent="0.3">
      <c r="A17" s="32" t="s">
        <v>61</v>
      </c>
      <c r="B17" s="11">
        <v>1</v>
      </c>
      <c r="C17" s="11" t="s">
        <v>17</v>
      </c>
      <c r="D17" s="12">
        <v>8000</v>
      </c>
      <c r="E17" s="76">
        <f t="shared" si="0"/>
        <v>8000</v>
      </c>
      <c r="F17" s="6"/>
      <c r="G17" s="6"/>
    </row>
    <row r="18" spans="1:9" x14ac:dyDescent="0.3">
      <c r="A18" s="32" t="s">
        <v>81</v>
      </c>
      <c r="B18" s="11">
        <v>1</v>
      </c>
      <c r="C18" s="11" t="s">
        <v>17</v>
      </c>
      <c r="D18" s="12">
        <v>1200</v>
      </c>
      <c r="E18" s="76">
        <f t="shared" si="0"/>
        <v>1200</v>
      </c>
      <c r="F18" s="6"/>
      <c r="G18" s="6"/>
    </row>
    <row r="19" spans="1:9" x14ac:dyDescent="0.3">
      <c r="A19" s="27" t="s">
        <v>29</v>
      </c>
      <c r="B19" s="11">
        <v>9</v>
      </c>
      <c r="C19" s="11" t="s">
        <v>27</v>
      </c>
      <c r="D19" s="33">
        <v>1508</v>
      </c>
      <c r="E19" s="76">
        <f t="shared" si="0"/>
        <v>13572</v>
      </c>
      <c r="F19" s="13"/>
      <c r="G19" s="6"/>
    </row>
    <row r="20" spans="1:9" x14ac:dyDescent="0.3">
      <c r="A20" s="32" t="s">
        <v>62</v>
      </c>
      <c r="B20" s="11">
        <v>12</v>
      </c>
      <c r="C20" s="11" t="s">
        <v>23</v>
      </c>
      <c r="D20" s="33">
        <f>1800*9</f>
        <v>16200</v>
      </c>
      <c r="E20" s="76">
        <f t="shared" si="0"/>
        <v>194400</v>
      </c>
      <c r="F20" s="6"/>
      <c r="G20" s="55"/>
    </row>
    <row r="21" spans="1:9" x14ac:dyDescent="0.3">
      <c r="A21" s="27" t="s">
        <v>71</v>
      </c>
      <c r="B21" s="11">
        <v>36</v>
      </c>
      <c r="C21" s="11" t="s">
        <v>16</v>
      </c>
      <c r="D21" s="33">
        <v>150</v>
      </c>
      <c r="E21" s="76">
        <f t="shared" si="0"/>
        <v>5400</v>
      </c>
      <c r="F21" s="6"/>
      <c r="G21" s="55"/>
    </row>
    <row r="22" spans="1:9" x14ac:dyDescent="0.3">
      <c r="A22" s="27" t="s">
        <v>72</v>
      </c>
      <c r="B22" s="11">
        <v>36</v>
      </c>
      <c r="C22" s="11" t="s">
        <v>16</v>
      </c>
      <c r="D22" s="33">
        <v>85</v>
      </c>
      <c r="E22" s="76">
        <f t="shared" si="0"/>
        <v>3060</v>
      </c>
      <c r="F22" s="6"/>
      <c r="G22" s="55"/>
    </row>
    <row r="23" spans="1:9" x14ac:dyDescent="0.3">
      <c r="A23" s="27" t="s">
        <v>37</v>
      </c>
      <c r="B23" s="11">
        <v>18</v>
      </c>
      <c r="C23" s="11" t="s">
        <v>16</v>
      </c>
      <c r="D23" s="33">
        <v>25</v>
      </c>
      <c r="E23" s="76">
        <f t="shared" si="0"/>
        <v>450</v>
      </c>
      <c r="F23" s="6"/>
      <c r="G23" s="55"/>
    </row>
    <row r="24" spans="1:9" x14ac:dyDescent="0.3">
      <c r="A24" s="27" t="s">
        <v>35</v>
      </c>
      <c r="B24" s="11">
        <v>2</v>
      </c>
      <c r="C24" s="11" t="s">
        <v>17</v>
      </c>
      <c r="D24" s="33">
        <v>1500</v>
      </c>
      <c r="E24" s="76">
        <f t="shared" si="0"/>
        <v>3000</v>
      </c>
      <c r="F24" s="6"/>
      <c r="G24" s="55"/>
    </row>
    <row r="25" spans="1:9" x14ac:dyDescent="0.3">
      <c r="A25" s="27" t="s">
        <v>65</v>
      </c>
      <c r="B25" s="11">
        <v>2</v>
      </c>
      <c r="C25" s="11" t="s">
        <v>16</v>
      </c>
      <c r="D25" s="33">
        <v>3500</v>
      </c>
      <c r="E25" s="76">
        <f t="shared" si="0"/>
        <v>7000</v>
      </c>
      <c r="F25" s="6"/>
      <c r="G25" s="55"/>
    </row>
    <row r="26" spans="1:9" x14ac:dyDescent="0.3">
      <c r="A26" s="27" t="s">
        <v>66</v>
      </c>
      <c r="B26" s="11">
        <v>1</v>
      </c>
      <c r="C26" s="11" t="s">
        <v>16</v>
      </c>
      <c r="D26" s="33">
        <v>8399</v>
      </c>
      <c r="E26" s="76">
        <f t="shared" si="0"/>
        <v>8399</v>
      </c>
      <c r="F26" s="6"/>
      <c r="G26" s="55"/>
    </row>
    <row r="27" spans="1:9" x14ac:dyDescent="0.3">
      <c r="A27" s="27" t="s">
        <v>82</v>
      </c>
      <c r="B27" s="11">
        <v>1</v>
      </c>
      <c r="C27" s="11" t="s">
        <v>17</v>
      </c>
      <c r="D27" s="33">
        <v>750</v>
      </c>
      <c r="E27" s="76">
        <f t="shared" si="0"/>
        <v>750</v>
      </c>
      <c r="F27" s="6"/>
      <c r="G27" s="55"/>
    </row>
    <row r="28" spans="1:9" x14ac:dyDescent="0.3">
      <c r="A28" s="27" t="s">
        <v>60</v>
      </c>
      <c r="B28" s="11">
        <v>12</v>
      </c>
      <c r="C28" s="11" t="s">
        <v>23</v>
      </c>
      <c r="D28" s="33">
        <f>150*9</f>
        <v>1350</v>
      </c>
      <c r="E28" s="76">
        <f t="shared" si="0"/>
        <v>16200</v>
      </c>
      <c r="F28" s="6"/>
      <c r="G28" s="55"/>
      <c r="H28" s="5"/>
      <c r="I28" s="5"/>
    </row>
    <row r="29" spans="1:9" x14ac:dyDescent="0.3">
      <c r="A29" s="27" t="s">
        <v>32</v>
      </c>
      <c r="B29" s="11">
        <v>9</v>
      </c>
      <c r="C29" s="11" t="s">
        <v>25</v>
      </c>
      <c r="D29" s="33">
        <v>600</v>
      </c>
      <c r="E29" s="76">
        <f t="shared" si="0"/>
        <v>5400</v>
      </c>
      <c r="F29" s="6"/>
      <c r="G29" s="55"/>
    </row>
    <row r="30" spans="1:9" x14ac:dyDescent="0.3">
      <c r="A30" s="115" t="s">
        <v>85</v>
      </c>
      <c r="B30" s="35">
        <v>1</v>
      </c>
      <c r="C30" s="26" t="s">
        <v>17</v>
      </c>
      <c r="D30" s="34">
        <v>28000</v>
      </c>
      <c r="E30" s="76">
        <f t="shared" si="0"/>
        <v>28000</v>
      </c>
      <c r="F30" s="6"/>
      <c r="G30" s="58"/>
    </row>
    <row r="31" spans="1:9" x14ac:dyDescent="0.3">
      <c r="A31" s="110" t="s">
        <v>2</v>
      </c>
      <c r="B31" s="111"/>
      <c r="C31" s="111"/>
      <c r="D31" s="112"/>
      <c r="E31" s="51">
        <f>SUM(E5:E30)</f>
        <v>788461</v>
      </c>
      <c r="F31" s="6"/>
      <c r="G31" s="55"/>
    </row>
    <row r="32" spans="1:9" ht="15" thickBot="1" x14ac:dyDescent="0.35">
      <c r="A32" s="7"/>
      <c r="B32" s="36"/>
      <c r="C32" s="36"/>
      <c r="D32" s="37"/>
      <c r="E32" s="43"/>
      <c r="F32" s="6"/>
      <c r="G32" s="6"/>
    </row>
    <row r="33" spans="1:7" ht="15" thickBot="1" x14ac:dyDescent="0.35">
      <c r="A33" s="94" t="s">
        <v>26</v>
      </c>
      <c r="B33" s="95"/>
      <c r="C33" s="95"/>
      <c r="D33" s="96"/>
      <c r="E33" s="44">
        <f>E31</f>
        <v>788461</v>
      </c>
      <c r="F33" s="6"/>
      <c r="G33" s="6"/>
    </row>
    <row r="34" spans="1:7" x14ac:dyDescent="0.3">
      <c r="A34" s="7"/>
      <c r="B34" s="6"/>
      <c r="C34" s="6"/>
      <c r="D34" s="6"/>
      <c r="E34" s="42"/>
      <c r="F34" s="6"/>
      <c r="G34" s="6"/>
    </row>
    <row r="35" spans="1:7" x14ac:dyDescent="0.3">
      <c r="A35" s="7"/>
      <c r="B35" s="6"/>
      <c r="C35" s="6"/>
      <c r="D35" s="6"/>
      <c r="E35" s="42"/>
      <c r="F35" s="6"/>
      <c r="G35" s="6"/>
    </row>
  </sheetData>
  <mergeCells count="4">
    <mergeCell ref="A33:D33"/>
    <mergeCell ref="A2:E2"/>
    <mergeCell ref="A3:E3"/>
    <mergeCell ref="A31:D3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G9" sqref="G9"/>
    </sheetView>
  </sheetViews>
  <sheetFormatPr baseColWidth="10" defaultColWidth="11.44140625" defaultRowHeight="13.8" x14ac:dyDescent="0.25"/>
  <cols>
    <col min="1" max="1" width="37.44140625" style="7" bestFit="1" customWidth="1"/>
    <col min="2" max="2" width="10.33203125" style="6" bestFit="1" customWidth="1"/>
    <col min="3" max="3" width="11.6640625" style="6" bestFit="1" customWidth="1"/>
    <col min="4" max="4" width="11.77734375" style="6" bestFit="1" customWidth="1"/>
    <col min="5" max="5" width="13.33203125" style="6" bestFit="1" customWidth="1"/>
    <col min="6" max="6" width="16.33203125" style="6" customWidth="1"/>
    <col min="7" max="7" width="58.88671875" style="6" customWidth="1"/>
    <col min="8" max="16384" width="11.44140625" style="6"/>
  </cols>
  <sheetData>
    <row r="1" spans="1:6" ht="49.2" customHeight="1" x14ac:dyDescent="0.25"/>
    <row r="2" spans="1:6" ht="29.55" customHeight="1" x14ac:dyDescent="0.25">
      <c r="A2" s="87" t="str">
        <f>RESUMEN!A4</f>
        <v>GESTIÓN SOCIAL Y COMUNICACIÓN – NUEVO CONCURSO RÍO CAÑETE</v>
      </c>
      <c r="B2" s="87"/>
      <c r="C2" s="87"/>
      <c r="D2" s="87"/>
      <c r="E2" s="87"/>
    </row>
    <row r="3" spans="1:6" ht="12" customHeight="1" x14ac:dyDescent="0.25">
      <c r="A3" s="113" t="s">
        <v>20</v>
      </c>
      <c r="B3" s="113"/>
      <c r="C3" s="113"/>
      <c r="D3" s="113"/>
      <c r="E3" s="113"/>
    </row>
    <row r="4" spans="1:6" ht="27.45" customHeight="1" x14ac:dyDescent="0.25">
      <c r="A4" s="8" t="s">
        <v>0</v>
      </c>
      <c r="B4" s="8" t="s">
        <v>1</v>
      </c>
      <c r="C4" s="31" t="s">
        <v>13</v>
      </c>
      <c r="D4" s="9" t="s">
        <v>14</v>
      </c>
      <c r="E4" s="9" t="s">
        <v>2</v>
      </c>
    </row>
    <row r="5" spans="1:6" x14ac:dyDescent="0.25">
      <c r="A5" s="25" t="s">
        <v>38</v>
      </c>
      <c r="B5" s="11">
        <v>9</v>
      </c>
      <c r="C5" s="30" t="s">
        <v>16</v>
      </c>
      <c r="D5" s="12">
        <v>500</v>
      </c>
      <c r="E5" s="12">
        <f>D5*B5</f>
        <v>4500</v>
      </c>
    </row>
    <row r="6" spans="1:6" ht="12" customHeight="1" x14ac:dyDescent="0.25">
      <c r="A6" s="25" t="s">
        <v>45</v>
      </c>
      <c r="B6" s="15">
        <v>12</v>
      </c>
      <c r="C6" s="15" t="s">
        <v>23</v>
      </c>
      <c r="D6" s="16">
        <f>60*9</f>
        <v>540</v>
      </c>
      <c r="E6" s="12">
        <f t="shared" ref="E6:E9" si="0">D6*B6</f>
        <v>6480</v>
      </c>
      <c r="F6" s="13"/>
    </row>
    <row r="7" spans="1:6" x14ac:dyDescent="0.25">
      <c r="A7" s="25" t="s">
        <v>63</v>
      </c>
      <c r="B7" s="15">
        <v>12</v>
      </c>
      <c r="C7" s="15" t="s">
        <v>31</v>
      </c>
      <c r="D7" s="16">
        <v>2800</v>
      </c>
      <c r="E7" s="12">
        <f t="shared" si="0"/>
        <v>33600</v>
      </c>
    </row>
    <row r="8" spans="1:6" x14ac:dyDescent="0.25">
      <c r="A8" s="25" t="s">
        <v>64</v>
      </c>
      <c r="B8" s="15">
        <v>12</v>
      </c>
      <c r="C8" s="15" t="s">
        <v>31</v>
      </c>
      <c r="D8" s="16">
        <v>2800</v>
      </c>
      <c r="E8" s="12">
        <f t="shared" si="0"/>
        <v>33600</v>
      </c>
    </row>
    <row r="9" spans="1:6" x14ac:dyDescent="0.25">
      <c r="A9" s="25" t="s">
        <v>24</v>
      </c>
      <c r="B9" s="11">
        <v>12</v>
      </c>
      <c r="C9" s="11" t="s">
        <v>23</v>
      </c>
      <c r="D9" s="12">
        <v>3500</v>
      </c>
      <c r="E9" s="12">
        <f t="shared" si="0"/>
        <v>42000</v>
      </c>
    </row>
    <row r="10" spans="1:6" x14ac:dyDescent="0.25">
      <c r="A10" s="114" t="s">
        <v>2</v>
      </c>
      <c r="B10" s="114"/>
      <c r="C10" s="114"/>
      <c r="D10" s="114"/>
      <c r="E10" s="51">
        <f>SUM(E5:E9)</f>
        <v>120180</v>
      </c>
    </row>
    <row r="11" spans="1:6" x14ac:dyDescent="0.25">
      <c r="B11" s="36"/>
      <c r="C11" s="36"/>
      <c r="D11" s="37"/>
      <c r="E11" s="37"/>
    </row>
    <row r="15" spans="1:6" x14ac:dyDescent="0.25">
      <c r="E15" s="38"/>
    </row>
  </sheetData>
  <mergeCells count="3">
    <mergeCell ref="A2:E2"/>
    <mergeCell ref="A3:E3"/>
    <mergeCell ref="A10:D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RESUMEN</vt:lpstr>
      <vt:lpstr>REMUNERACIONES</vt:lpstr>
      <vt:lpstr>COSTEO ACTIVIDADES</vt:lpstr>
      <vt:lpstr>GASTOS OPERATIVOS</vt:lpstr>
      <vt:lpstr>GASTOS ADMINISTRATIVOS</vt:lpstr>
      <vt:lpstr>'COSTEO ACTIVIDADES'!Área_de_impresión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YULIANA</dc:creator>
  <cp:lastModifiedBy>Jackelyn Andrade</cp:lastModifiedBy>
  <cp:lastPrinted>2020-03-25T02:31:30Z</cp:lastPrinted>
  <dcterms:created xsi:type="dcterms:W3CDTF">2018-10-26T02:59:45Z</dcterms:created>
  <dcterms:modified xsi:type="dcterms:W3CDTF">2025-03-14T15:09:59Z</dcterms:modified>
</cp:coreProperties>
</file>