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usuario\Desktop\COMERCIAL YSA\COTIZACIONES\2022\MONITOREO AMBIENTAL\6- Junio\LICITACION OHLA CAÑETE Y HUAURA\OHLA PERU\ACTUALIZACIÓN 04-10\"/>
    </mc:Choice>
  </mc:AlternateContent>
  <xr:revisionPtr revIDLastSave="0" documentId="13_ncr:1_{C6CA7344-2D87-443D-AE1D-E8BBEDE68552}" xr6:coauthVersionLast="47" xr6:coauthVersionMax="47" xr10:uidLastSave="{00000000-0000-0000-0000-000000000000}"/>
  <bookViews>
    <workbookView xWindow="-120" yWindow="-120" windowWidth="20730" windowHeight="11160" tabRatio="728" xr2:uid="{00000000-000D-0000-FFFF-FFFF00000000}"/>
  </bookViews>
  <sheets>
    <sheet name="AGUA" sheetId="9" r:id="rId1"/>
    <sheet name="AIRE" sheetId="3" r:id="rId2"/>
    <sheet name="RUIDO" sheetId="10" r:id="rId3"/>
    <sheet name="BIOLÓGICO" sheetId="1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12" l="1"/>
  <c r="K14" i="12"/>
  <c r="K10" i="12"/>
  <c r="K11" i="12"/>
  <c r="K12" i="12"/>
  <c r="K9" i="12"/>
  <c r="L10" i="10"/>
  <c r="L8" i="10"/>
  <c r="L7" i="10"/>
  <c r="O62" i="3"/>
  <c r="I62" i="3"/>
  <c r="O36" i="3"/>
  <c r="I36" i="3"/>
  <c r="O34" i="3"/>
  <c r="O60" i="3" s="1"/>
  <c r="I34" i="3"/>
  <c r="I60" i="3" s="1"/>
  <c r="O26" i="3"/>
  <c r="O37" i="3" s="1"/>
  <c r="I26" i="3"/>
  <c r="I37" i="3" s="1"/>
  <c r="L15" i="3"/>
  <c r="L16" i="3"/>
  <c r="L17" i="3"/>
  <c r="L18" i="3"/>
  <c r="L19" i="3"/>
  <c r="L14" i="3"/>
  <c r="L9" i="3"/>
  <c r="L10" i="3"/>
  <c r="L11" i="3"/>
  <c r="L12" i="3"/>
  <c r="L8" i="3"/>
  <c r="L37" i="9"/>
  <c r="L35" i="9"/>
  <c r="L36" i="9"/>
  <c r="L34" i="9"/>
  <c r="L32" i="9"/>
  <c r="L25" i="9"/>
  <c r="L26" i="9"/>
  <c r="L27" i="9"/>
  <c r="L28" i="9"/>
  <c r="L29" i="9"/>
  <c r="L30" i="9"/>
  <c r="L24" i="9"/>
  <c r="L14" i="9"/>
  <c r="L15" i="9"/>
  <c r="L16" i="9"/>
  <c r="L17" i="9"/>
  <c r="L18" i="9"/>
  <c r="L19" i="9"/>
  <c r="L20" i="9"/>
  <c r="L21" i="9"/>
  <c r="L22" i="9"/>
  <c r="L13" i="9"/>
  <c r="L9" i="9"/>
  <c r="L10" i="9"/>
  <c r="L11" i="9"/>
  <c r="L8" i="9"/>
  <c r="O46" i="3" l="1"/>
  <c r="O63" i="3" s="1"/>
  <c r="I46" i="3"/>
  <c r="I63" i="3" s="1"/>
</calcChain>
</file>

<file path=xl/sharedStrings.xml><?xml version="1.0" encoding="utf-8"?>
<sst xmlns="http://schemas.openxmlformats.org/spreadsheetml/2006/main" count="493" uniqueCount="211">
  <si>
    <t>Monóxido de Carbono (CO)</t>
  </si>
  <si>
    <t>Dióxido de Nitrógeno (NO2)</t>
  </si>
  <si>
    <t>Dióxido de Azufre (SO2)</t>
  </si>
  <si>
    <t>Conductividad</t>
  </si>
  <si>
    <t>pH</t>
  </si>
  <si>
    <t>Temperatura</t>
  </si>
  <si>
    <t>DESCRIPCIÓN</t>
  </si>
  <si>
    <t xml:space="preserve">LDD / LDC (*) </t>
  </si>
  <si>
    <t>Turbidez</t>
  </si>
  <si>
    <t>Aire</t>
  </si>
  <si>
    <t>Ruido</t>
  </si>
  <si>
    <t>PROPUESTA ECONÓMICA</t>
  </si>
  <si>
    <t>SERVICIO DE MONITOREO AMBIENTAL</t>
  </si>
  <si>
    <t xml:space="preserve">PROYECTO: </t>
  </si>
  <si>
    <t>FECHA:</t>
  </si>
  <si>
    <t>Descripción</t>
  </si>
  <si>
    <t>Método</t>
  </si>
  <si>
    <t>Matriz</t>
  </si>
  <si>
    <t>Acreditación
(**)</t>
  </si>
  <si>
    <r>
      <t>Sulfuro de Hidrógeno (H</t>
    </r>
    <r>
      <rPr>
        <vertAlign val="subscript"/>
        <sz val="10"/>
        <color theme="1"/>
        <rFont val="Helvetica"/>
      </rPr>
      <t>2</t>
    </r>
    <r>
      <rPr>
        <sz val="10"/>
        <color theme="1"/>
        <rFont val="Helvetica"/>
      </rPr>
      <t>S)</t>
    </r>
  </si>
  <si>
    <t>Temperatura (ºC)</t>
  </si>
  <si>
    <t>Presión Barométrica (mmHg)</t>
  </si>
  <si>
    <t>Humedad Relativa (%)</t>
  </si>
  <si>
    <t>Velocidad del viento (m/s)</t>
  </si>
  <si>
    <t>Dirección del viento</t>
  </si>
  <si>
    <t>Parámetros</t>
  </si>
  <si>
    <t>Material Particulado con diámetro
menor a 10 micras (PM-10)</t>
  </si>
  <si>
    <t>Material Particulado con diámetro
menor a 2.5 micras (PM-2.5).</t>
  </si>
  <si>
    <t>Sub Total</t>
  </si>
  <si>
    <t>OD</t>
  </si>
  <si>
    <t>Nitratos</t>
  </si>
  <si>
    <t>Nitritos</t>
  </si>
  <si>
    <t>Sulfatos</t>
  </si>
  <si>
    <t xml:space="preserve">Nivel de presión sonora
equivalente con ponderación A (LAeqT), durante el periodo diurno. </t>
  </si>
  <si>
    <t xml:space="preserve">Nivel de presión sonora
equivalente con ponderación A (LAeqT), durante el periodo nocturno. </t>
  </si>
  <si>
    <t>Monitoreo de 01 estación de revegetación y/o reforestación</t>
  </si>
  <si>
    <t>Evaluación de reforestación de ribera</t>
  </si>
  <si>
    <t>Sobrevivencia (%)</t>
  </si>
  <si>
    <t>Botanico/
foresta</t>
  </si>
  <si>
    <t>Vigor</t>
  </si>
  <si>
    <t>Altura (cm)</t>
  </si>
  <si>
    <t>Diámetro (cm)</t>
  </si>
  <si>
    <t>Evaluación de revegetación en talud</t>
  </si>
  <si>
    <t>Cobertura vegetal en talud (5)</t>
  </si>
  <si>
    <t xml:space="preserve">Botanico </t>
  </si>
  <si>
    <t>Frecuencia (Trimestral)</t>
  </si>
  <si>
    <t xml:space="preserve">Precio Total Anual (S/.) Sin IGV </t>
  </si>
  <si>
    <t>Parámetros de campo</t>
  </si>
  <si>
    <t>Ensayos en laboratorio (Analisis Fisioquímicos)</t>
  </si>
  <si>
    <t>Aceites y grasas</t>
  </si>
  <si>
    <t xml:space="preserve">Amoniaco </t>
  </si>
  <si>
    <t>Demanda Bioquímica de Oxígeno (DBO)</t>
  </si>
  <si>
    <t>Demanda Química de Oxígeno (DQO)</t>
  </si>
  <si>
    <t>Fósforo Total</t>
  </si>
  <si>
    <t>Sólidos Suspendidos Totales</t>
  </si>
  <si>
    <t>Sólidos Totales Disueltos</t>
  </si>
  <si>
    <t>Cloruros (recomendado por las actividades antrópicas)</t>
  </si>
  <si>
    <t>Fluoruros (recomendado por las actividades antrópicas)</t>
  </si>
  <si>
    <t xml:space="preserve">Análisis Cromatografía de Gases </t>
  </si>
  <si>
    <t>Bifenilos Policlorados PCBs (Como Aroclores)</t>
  </si>
  <si>
    <t>Pesticidas Organoclorados (Plaguicidas)</t>
  </si>
  <si>
    <t>Hidrocarburos Totales de Petroleo (C8-C40)</t>
  </si>
  <si>
    <t>Análisis - Metales</t>
  </si>
  <si>
    <t>Metales Totales ICPOES</t>
  </si>
  <si>
    <t>Análisis - Microbiología</t>
  </si>
  <si>
    <t>Coliformes Fecales (Termotolerantes) (NMP)</t>
  </si>
  <si>
    <t>Escherichia Coli (NMP)</t>
  </si>
  <si>
    <t xml:space="preserve">GASTOS VARIOS </t>
  </si>
  <si>
    <t>Evaluación in situ de parámetros meteorológicos</t>
  </si>
  <si>
    <t>Agua superficial</t>
  </si>
  <si>
    <t>Unidad</t>
  </si>
  <si>
    <t>μS/cm</t>
  </si>
  <si>
    <t>Unidad de pH</t>
  </si>
  <si>
    <t>mg/L</t>
  </si>
  <si>
    <t>(°C)</t>
  </si>
  <si>
    <t>NTU</t>
  </si>
  <si>
    <t>NMP/100mL</t>
  </si>
  <si>
    <t>dB (A)</t>
  </si>
  <si>
    <t>μg/m3</t>
  </si>
  <si>
    <t>Und</t>
  </si>
  <si>
    <t>Glb</t>
  </si>
  <si>
    <t>Condiciones particulares del servicio</t>
  </si>
  <si>
    <t>Exclusiones</t>
  </si>
  <si>
    <t xml:space="preserve">CONSIDERACIONES GENERALES </t>
  </si>
  <si>
    <r>
      <rPr>
        <b/>
        <sz val="10"/>
        <color rgb="FFFF0000"/>
        <rFont val="Helvetica"/>
      </rPr>
      <t>**</t>
    </r>
    <r>
      <rPr>
        <b/>
        <sz val="10"/>
        <rFont val="Helvetica"/>
      </rPr>
      <t xml:space="preserve"> </t>
    </r>
    <r>
      <rPr>
        <sz val="10"/>
        <rFont val="Helvetica"/>
      </rPr>
      <t>Otros puntos que el postor quiera indicar</t>
    </r>
  </si>
  <si>
    <t>SERVICIO DE MONITOREO AMBIENTAL – RIO HUAURA</t>
  </si>
  <si>
    <t>Huevos de Helmintos</t>
  </si>
  <si>
    <t>Larvas (Nematodos)</t>
  </si>
  <si>
    <t>Huevo/L</t>
  </si>
  <si>
    <t>Larva/L</t>
  </si>
  <si>
    <t>N.A. / Resolucion del equipo 0.01</t>
  </si>
  <si>
    <t>INACAL</t>
  </si>
  <si>
    <t>SMEWW-APHA-AWWA-WEF Part 5520 B, 23rd Ed.</t>
  </si>
  <si>
    <t xml:space="preserve"> 2 / 5</t>
  </si>
  <si>
    <t>SMEWW-APHA-AWWA-WEF Part 5210 B, 23rd Ed.</t>
  </si>
  <si>
    <t>SMEWW-APHA-AWWA-WEF Part 5220 D, 23rd Ed.</t>
  </si>
  <si>
    <t>0.4 / 2</t>
  </si>
  <si>
    <t>SMEWW-APHA-AWWA-WEF Part 4500-P, B, (item 5), E 23rd Ed.</t>
  </si>
  <si>
    <t>0.004 / 0.01</t>
  </si>
  <si>
    <t>SMEWW-APHA-AWWA-WEF Part 2540 B, 23rd Ed.</t>
  </si>
  <si>
    <t xml:space="preserve"> --</t>
  </si>
  <si>
    <t>SMEWW-APHA-AWWA-WEF Part 2540 C, 23rd Ed.</t>
  </si>
  <si>
    <t>N.A. / 5</t>
  </si>
  <si>
    <t>SMEWW-APHA-AWWA-WEF Part 2130 B, 23rd Ed.</t>
  </si>
  <si>
    <t>EPA 300.0 Rev. 2.1, 1993, VALIDATED (Applied out of reach), 2019.</t>
  </si>
  <si>
    <t>0.08 / 0.20</t>
  </si>
  <si>
    <t>IAS</t>
  </si>
  <si>
    <t>0.20 / 0.50</t>
  </si>
  <si>
    <t>0.40 / 1.00</t>
  </si>
  <si>
    <t>SMEWW-APHA-AWWA-WEF Part 9221 F.2, 23rd Ed.</t>
  </si>
  <si>
    <t>PNTE/LTM/08 (Validado)</t>
  </si>
  <si>
    <t>N.A</t>
  </si>
  <si>
    <t>SMEWW-APHA-AWWA-WEF 3030 B, K, 23rd Ed. / SMEWW-APHA-AWWA-WEF 3125B, 23rd Ed.</t>
  </si>
  <si>
    <t>Al(0.005) / (0.02)
As(0.002) / (0.008)
B(0.002)/ (0.008)
Ba(0.0002)/ (0.001)
Cd(0.0001)/ (0.0004)
Cr(0.0002)/ (0.0008)
Cu(0.0003)/ (0.001)
Fe(0.001)/ (0.004)
Hg(0.0002)/(0.0005)
Mn(0.0001)/ (0.0002)
Ni(0.0003)/ (0.001)
Pb(0.002)/ (0.006)
Zn(0.0001)/ (0.0004)</t>
  </si>
  <si>
    <t>ASTM D5741-96 (2017).</t>
  </si>
  <si>
    <t>0.00 / 0.10</t>
  </si>
  <si>
    <t>EPA-Compendium Method IO -2.1-1999</t>
  </si>
  <si>
    <t>EPA CFR 40, Part 50,Appendix L. 2014</t>
  </si>
  <si>
    <t>Peter O. Warner
(Validado-Modificado) 2018</t>
  </si>
  <si>
    <t xml:space="preserve">ASTM D1607 - 91. (2018) e1; 2018. </t>
  </si>
  <si>
    <t>EPA CFR 40. Appendix A-2 to part 50. 2019.</t>
  </si>
  <si>
    <t>COVENIN 3571 : 2000. 
(Validado-Modificado). 2015</t>
  </si>
  <si>
    <t xml:space="preserve">0.27 / 0.90 </t>
  </si>
  <si>
    <t xml:space="preserve">0.2105 / 0.7018 </t>
  </si>
  <si>
    <t xml:space="preserve">500.00 / 1,250.00 </t>
  </si>
  <si>
    <t xml:space="preserve">24.95 / 71.81 </t>
  </si>
  <si>
    <t xml:space="preserve">5.20 / 13.00 </t>
  </si>
  <si>
    <t xml:space="preserve">2.80 / 7.00 </t>
  </si>
  <si>
    <t>NTP-ISO 1996-1, 2007 /NTP-ISO
1996-2, 2008.</t>
  </si>
  <si>
    <t>N.A. / 30.0</t>
  </si>
  <si>
    <t>SMEWW-APHA-AWWA-WEF Part 4500-H+ B, 23rd Ed. / Equipo: Multiparámetro</t>
  </si>
  <si>
    <t>SMEWW- APHA AWWA-WEF. Part 2550 B, 23rd Ed. / Equipo: Multiparámetro</t>
  </si>
  <si>
    <t>SMEWW-APHA-AWWA-WEF Part 2510 B, 23rd Ed. / Equipo: Multiparámetro</t>
  </si>
  <si>
    <t xml:space="preserve"> SMEWW-APHA-AWWA-WEF Part 4500 O-H, 23rd Ed. / Equipo: Multiparámetro</t>
  </si>
  <si>
    <t>Frecuencia (Semestral)</t>
  </si>
  <si>
    <t>Busqueda intensiva/Parcela Modificada de Whittaker</t>
  </si>
  <si>
    <t>Microfisionomia/NDVI (alto,medio,bajo)</t>
  </si>
  <si>
    <t>DAP (altura/diametro), diametro de copa</t>
  </si>
  <si>
    <t xml:space="preserve">DAP (fuste/total) </t>
  </si>
  <si>
    <t>No Aplica</t>
  </si>
  <si>
    <t>0.02/ 0.05</t>
  </si>
  <si>
    <t>0.02 / 0.05</t>
  </si>
  <si>
    <t>EPA Method 8015 C, Rev. 3 Nonhalogenated Organics by Gas Chromatography. 2007</t>
  </si>
  <si>
    <t xml:space="preserve">EPA Method 8081 B, Rev 2. 2007. </t>
  </si>
  <si>
    <t>0.0000003 / 0.000001</t>
  </si>
  <si>
    <t>EPA Method 8082 A Polichlorinated Biphenyls (PCBs) by Gas Chromatography. 2007</t>
  </si>
  <si>
    <t>0.000002 / 0.000005</t>
  </si>
  <si>
    <t>MVAL-LAB-32, Validado, 2019.</t>
  </si>
  <si>
    <t>N.A.</t>
  </si>
  <si>
    <t>SMEWW-APHA-AWWA-WEF Part
4500-NH3 D, 23 rd Ed. 2017</t>
  </si>
  <si>
    <t>0.006 / 0.012</t>
  </si>
  <si>
    <t>Compuestos Organicos Volatiles (COVs) BTEX (se recomienda por posibles contingencias de derrames de hidrocarburos)</t>
  </si>
  <si>
    <t>EPA Method 8260 D, Rev.04, 2017. //
EPA Method 8015C Rev. 3, 2007 /
EPA Method 5021 A Rev. 2, 2014.</t>
  </si>
  <si>
    <t>0.0001 / 0.0002
0.0025 / 0.005</t>
  </si>
  <si>
    <t>GASTOS VARIOS  (Se incluyen dentro del monitoreo de aire)</t>
  </si>
  <si>
    <t>Validez de la oferta: 12 meses</t>
  </si>
  <si>
    <t>Plazo de ejecución por tipo (según frecuencia del monitoreo): 01 día calendario en campo y 15 días hábiles para la elaboración de informes.</t>
  </si>
  <si>
    <t>Forma de pago:  Crédito a 30 días</t>
  </si>
  <si>
    <t>Plazo de ejecución por tipo (según frecuencia del monitoreo): 05 días calendario en campo y 15 días hábiles para la elaboración de informes.</t>
  </si>
  <si>
    <t>No Acreditado</t>
  </si>
  <si>
    <t>MONITOREO DE CALIDAD DE AIRE (Trimestral) 02 ESTACIONES</t>
  </si>
  <si>
    <t>MONITOREO DE NIVEL DE RUIDO (Trimestral) 02 ESTACIONES</t>
  </si>
  <si>
    <t>MONITOREO BIOLÓGICO (Revegetación y/o Reforestación) 01 ESTACIÓN</t>
  </si>
  <si>
    <t>Costos Operativos por 02 estaciones:</t>
  </si>
  <si>
    <t xml:space="preserve"> - Pruebas antígeno para el personal</t>
  </si>
  <si>
    <t xml:space="preserve"> - EMO de clínica homologada</t>
  </si>
  <si>
    <t xml:space="preserve"> - Traslado y movilidad del personal</t>
  </si>
  <si>
    <r>
      <rPr>
        <b/>
        <sz val="10"/>
        <rFont val="Helvetica"/>
      </rPr>
      <t xml:space="preserve">Costo de Personal x 02 estaciones: </t>
    </r>
    <r>
      <rPr>
        <sz val="10"/>
        <rFont val="Helvetica"/>
      </rPr>
      <t xml:space="preserve">
 - 01 Analista (agua)  x 02 días</t>
    </r>
  </si>
  <si>
    <t xml:space="preserve"> - 01 Analista conductor  x 05 días</t>
  </si>
  <si>
    <t xml:space="preserve"> - 01 Analista  x 05 días</t>
  </si>
  <si>
    <t xml:space="preserve">Costo de Personal para el monitoreo de aire y ruido: </t>
  </si>
  <si>
    <r>
      <rPr>
        <b/>
        <sz val="10"/>
        <rFont val="Helvetica"/>
      </rPr>
      <t>Costos Administrativos:</t>
    </r>
    <r>
      <rPr>
        <sz val="10"/>
        <rFont val="Helvetica"/>
      </rPr>
      <t xml:space="preserve">
 - Elaboración de 01 Informe de Aire, Ruido y Agua (01 juego + 01 CD) firmado por un Ing. Ambiental Colegiado 
 - Envío de informe en físico a oficinas</t>
    </r>
  </si>
  <si>
    <t xml:space="preserve"> - Vigilancia/ seguridad para los equipos y personal x 5 días</t>
  </si>
  <si>
    <t xml:space="preserve"> - 02 Grupos electrógeno y combustible x 5 días</t>
  </si>
  <si>
    <t xml:space="preserve"> - Viáticos del personal (alimentación, hospedaje, rehidratantes) x 05 días</t>
  </si>
  <si>
    <t xml:space="preserve"> - Traslado y movilidad del personal  y equipos x 5 días</t>
  </si>
  <si>
    <t>Costos Operativos de 02 estaciones de aire y 02 estaciones de ruido:</t>
  </si>
  <si>
    <r>
      <rPr>
        <b/>
        <sz val="10"/>
        <rFont val="Helvetica"/>
      </rPr>
      <t xml:space="preserve">Costos Administrativos: </t>
    </r>
    <r>
      <rPr>
        <sz val="10"/>
        <rFont val="Helvetica"/>
      </rPr>
      <t xml:space="preserve">
 - Elaboración de 01 Informe de monitoreo biológico firmado por un biólogo colegiado.
 - Envío de informe en físico</t>
    </r>
  </si>
  <si>
    <t xml:space="preserve"> - 01  especialista (Biológo) x 1 día</t>
  </si>
  <si>
    <t xml:space="preserve">Costo de Personal: </t>
  </si>
  <si>
    <t xml:space="preserve">Costos Operativos: </t>
  </si>
  <si>
    <t xml:space="preserve"> - 02 EMO de clínica homologada</t>
  </si>
  <si>
    <t xml:space="preserve"> - Pruebas antígeno para el personal (02)</t>
  </si>
  <si>
    <t xml:space="preserve"> - Viáticos del personal (alimentación, hospedaje, rehidratantes)</t>
  </si>
  <si>
    <t xml:space="preserve"> - Traslado y movilidad del personal  y equipos </t>
  </si>
  <si>
    <t xml:space="preserve"> - 01 conductor x 1 día</t>
  </si>
  <si>
    <t>MONITOREO DE CALIDAD DE AGUA 01 ESTACIÓN</t>
  </si>
  <si>
    <t>Precio Unitario (01 estación) (S/.)
Sin IGV</t>
  </si>
  <si>
    <t>Cantidad Total de estaciones/puntos</t>
  </si>
  <si>
    <t>Situacion: Monitoreo de  01 Estacion</t>
  </si>
  <si>
    <t xml:space="preserve"> - Viáticos del personal (alimentación, hospedaje, rehidratantes) </t>
  </si>
  <si>
    <t>Los costos operativos hacen referencia al precio de 02 estaciones simultanea como rango definitivo. En caso de realizarse 01 estación, solo varía el costo del personal y viáticos. Los costos administrativos se incluyen en el monitoreo de calidad de aire.</t>
  </si>
  <si>
    <t>Situacion: Monitoreo de  02 Estaciones SIMULTANEO:</t>
  </si>
  <si>
    <r>
      <t>Costo de Personal para el monitoreo de aire y ruido: (</t>
    </r>
    <r>
      <rPr>
        <b/>
        <u/>
        <sz val="10"/>
        <rFont val="Helvetica"/>
      </rPr>
      <t>01 estación</t>
    </r>
    <r>
      <rPr>
        <b/>
        <sz val="10"/>
        <rFont val="Helvetica"/>
      </rPr>
      <t>)</t>
    </r>
  </si>
  <si>
    <t>SUBTOTAL</t>
  </si>
  <si>
    <t>Costos Operativos de 01 estación de aire y 01 estación de ruido:</t>
  </si>
  <si>
    <t xml:space="preserve"> - 01 Grupo electrógeno y combustible x 5 días</t>
  </si>
  <si>
    <t>Sub Total 1</t>
  </si>
  <si>
    <t>Sub Total 2</t>
  </si>
  <si>
    <t>Situacion: Monitoreo de  03 Estaciones SIMULTANEO:</t>
  </si>
  <si>
    <t>Situacion: Monitoreo de  04 Estaciones SIMULTANEO:</t>
  </si>
  <si>
    <t>Costos Operativos de 03 estaciones de aire y 03 estaciones de ruido:</t>
  </si>
  <si>
    <t>Costos Operativos de 04 estaciones de aire y 04 estaciones de ruido:</t>
  </si>
  <si>
    <t>Sub Total 3</t>
  </si>
  <si>
    <t>Sub Total 4</t>
  </si>
  <si>
    <t>Se han determinado los precios unitarios del monitoreo (parámetros).</t>
  </si>
  <si>
    <t>Con referencia a los gastos varios si bien es cierto hay optimizaciones estableciendo rangos definitivos (para 02 estaciones), estos no son costos operativos a los fines de la valorización ya que en la situación de realizarse más de 02 estaciones hay costos que se deben adicionar. Asimismo, en el caso de realizarse 01 estación, solo disminuye el costo del grupo eléctrogeno y vigilancia ya que el resto se mantiene igual.</t>
  </si>
  <si>
    <t>Los costos de personal, operativos y administrativos están incluidos en los gastos varios del monitoreo de calidad de aire.</t>
  </si>
  <si>
    <t>Situacion: Monitoreo de  01 a 03 Estaciones</t>
  </si>
  <si>
    <t xml:space="preserve">Exclusiones: </t>
  </si>
  <si>
    <t>Con referencia a los gastos varios si bien es cierto hay optimizaciones estableciendo rangos definitivos (para 03 estaciones), estos no son costos operativos a los fines de la valorización ya que en la situación de realizar más de 03 estaciones hay costos que se deben adicionar (costo del personal, viáticos). Asimismo, en el caso de realizarse 01 estación, el costo señalado se mantiene tal cual.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</si>
</sst>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S/.&quot;* #,##0.00_-;\-&quot;S/.&quot;* #,##0.00_-;_-&quot;S/.&quot;* &quot;-&quot;??_-;_-@_-"/>
    <numFmt numFmtId="165" formatCode="&quot;S/&quot;\ #,##0.00"/>
  </numFmts>
  <fonts count="27" x14ac:knownFonts="1">
    <font>
      <sz val="11"/>
      <color theme="1"/>
      <name val="Calibri"/>
      <family val="2"/>
      <scheme val="minor"/>
    </font>
    <font>
      <sz val="11"/>
      <color theme="1"/>
      <name val="Calibri"/>
      <family val="2"/>
      <scheme val="minor"/>
    </font>
    <font>
      <sz val="11"/>
      <color rgb="FF000000"/>
      <name val="Calibri"/>
      <family val="2"/>
      <charset val="204"/>
    </font>
    <font>
      <sz val="10"/>
      <color theme="1"/>
      <name val="Calibri"/>
      <family val="2"/>
      <scheme val="minor"/>
    </font>
    <font>
      <b/>
      <sz val="18"/>
      <color theme="1"/>
      <name val="Helvetica"/>
    </font>
    <font>
      <sz val="11"/>
      <color theme="1"/>
      <name val="Helvetica"/>
    </font>
    <font>
      <b/>
      <sz val="11"/>
      <color theme="1"/>
      <name val="Helvetica"/>
    </font>
    <font>
      <b/>
      <sz val="10"/>
      <color theme="1"/>
      <name val="Helvetica"/>
    </font>
    <font>
      <sz val="10"/>
      <color theme="1"/>
      <name val="Helvetica"/>
    </font>
    <font>
      <sz val="10"/>
      <name val="Helvetica"/>
    </font>
    <font>
      <vertAlign val="subscript"/>
      <sz val="10"/>
      <color theme="1"/>
      <name val="Helvetica"/>
    </font>
    <font>
      <b/>
      <sz val="12"/>
      <color theme="1"/>
      <name val="Helvetica"/>
    </font>
    <font>
      <sz val="11"/>
      <color theme="1"/>
      <name val="Helvetica"/>
      <family val="2"/>
    </font>
    <font>
      <b/>
      <sz val="10"/>
      <color theme="1"/>
      <name val="Helvetica"/>
      <family val="2"/>
    </font>
    <font>
      <sz val="10"/>
      <color theme="1"/>
      <name val="Helvetica"/>
      <family val="2"/>
    </font>
    <font>
      <sz val="10"/>
      <color rgb="FF000000"/>
      <name val="Helvetica"/>
      <family val="2"/>
    </font>
    <font>
      <b/>
      <sz val="18"/>
      <color theme="0"/>
      <name val="Helvetica"/>
    </font>
    <font>
      <b/>
      <sz val="16"/>
      <color theme="0"/>
      <name val="Helvetica"/>
    </font>
    <font>
      <b/>
      <sz val="11"/>
      <color theme="0"/>
      <name val="Helvetica"/>
    </font>
    <font>
      <b/>
      <sz val="10"/>
      <color theme="0"/>
      <name val="Helvetica"/>
    </font>
    <font>
      <b/>
      <sz val="15"/>
      <color theme="0"/>
      <name val="Helvetica"/>
    </font>
    <font>
      <b/>
      <sz val="14"/>
      <color theme="0"/>
      <name val="Helvetica"/>
      <family val="2"/>
    </font>
    <font>
      <b/>
      <sz val="10"/>
      <name val="Helvetica"/>
    </font>
    <font>
      <b/>
      <sz val="10"/>
      <color rgb="FFFF0000"/>
      <name val="Helvetica"/>
    </font>
    <font>
      <b/>
      <sz val="11"/>
      <color theme="1"/>
      <name val="Calibri"/>
      <family val="2"/>
      <scheme val="minor"/>
    </font>
    <font>
      <b/>
      <sz val="11"/>
      <name val="Helvetica"/>
    </font>
    <font>
      <b/>
      <u/>
      <sz val="10"/>
      <name val="Helvetica"/>
    </font>
  </fonts>
  <fills count="11">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BC2E6"/>
        <bgColor indexed="64"/>
      </patternFill>
    </fill>
    <fill>
      <patternFill patternType="solid">
        <fgColor theme="8" tint="-0.499984740745262"/>
        <bgColor indexed="64"/>
      </patternFill>
    </fill>
    <fill>
      <patternFill patternType="solid">
        <fgColor theme="4" tint="-0.499984740745262"/>
        <bgColor indexed="64"/>
      </patternFill>
    </fill>
    <fill>
      <patternFill patternType="solid">
        <fgColor theme="2" tint="-0.499984740745262"/>
        <bgColor indexed="64"/>
      </patternFill>
    </fill>
    <fill>
      <patternFill patternType="solid">
        <fgColor theme="5" tint="0.39997558519241921"/>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0" fontId="2" fillId="0" borderId="0"/>
    <xf numFmtId="164" fontId="1" fillId="0" borderId="0" applyFont="0" applyFill="0" applyBorder="0" applyAlignment="0" applyProtection="0"/>
  </cellStyleXfs>
  <cellXfs count="168">
    <xf numFmtId="0" fontId="0" fillId="0" borderId="0" xfId="0"/>
    <xf numFmtId="0" fontId="0" fillId="0" borderId="0" xfId="0" applyAlignment="1">
      <alignment horizontal="center" vertical="center"/>
    </xf>
    <xf numFmtId="0" fontId="0" fillId="0" borderId="0" xfId="0" applyAlignment="1">
      <alignment vertical="center"/>
    </xf>
    <xf numFmtId="0" fontId="3" fillId="0" borderId="0" xfId="0" applyFont="1"/>
    <xf numFmtId="0" fontId="4" fillId="2" borderId="6" xfId="0" applyFont="1" applyFill="1" applyBorder="1" applyAlignment="1"/>
    <xf numFmtId="0" fontId="4" fillId="2" borderId="12" xfId="0" applyFont="1" applyFill="1" applyBorder="1" applyAlignment="1"/>
    <xf numFmtId="0" fontId="0" fillId="0" borderId="0" xfId="0" applyFill="1"/>
    <xf numFmtId="0" fontId="5" fillId="2" borderId="7" xfId="0" applyFont="1" applyFill="1" applyBorder="1"/>
    <xf numFmtId="0" fontId="4" fillId="2" borderId="10" xfId="0" applyFont="1" applyFill="1" applyBorder="1" applyAlignment="1"/>
    <xf numFmtId="0" fontId="6"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43" fontId="5" fillId="0" borderId="8" xfId="1" applyFont="1" applyBorder="1" applyAlignment="1">
      <alignment horizontal="center" vertic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9" fillId="2" borderId="1" xfId="0" applyFont="1" applyFill="1" applyBorder="1" applyAlignment="1">
      <alignment horizontal="center" vertical="center" wrapText="1"/>
    </xf>
    <xf numFmtId="43" fontId="11" fillId="3" borderId="1" xfId="1" applyFont="1" applyFill="1" applyBorder="1" applyAlignment="1">
      <alignment horizontal="center" vertical="center"/>
    </xf>
    <xf numFmtId="0" fontId="8" fillId="0" borderId="1" xfId="0" applyFont="1" applyBorder="1" applyAlignment="1">
      <alignment horizontal="center" vertical="center"/>
    </xf>
    <xf numFmtId="16" fontId="8" fillId="0" borderId="1" xfId="0" applyNumberFormat="1" applyFont="1" applyBorder="1" applyAlignment="1">
      <alignment horizontal="center" vertical="center" wrapText="1"/>
    </xf>
    <xf numFmtId="0" fontId="8" fillId="0" borderId="8" xfId="0" applyFont="1" applyBorder="1" applyAlignment="1">
      <alignment horizontal="center" vertical="center"/>
    </xf>
    <xf numFmtId="2" fontId="8" fillId="0" borderId="8" xfId="0" applyNumberFormat="1" applyFont="1" applyBorder="1" applyAlignment="1">
      <alignment horizontal="center" vertical="center"/>
    </xf>
    <xf numFmtId="0" fontId="5" fillId="0" borderId="8" xfId="0" applyFont="1" applyBorder="1" applyAlignment="1">
      <alignment horizontal="center" vertical="center"/>
    </xf>
    <xf numFmtId="2" fontId="8" fillId="0" borderId="1" xfId="0" applyNumberFormat="1" applyFont="1" applyBorder="1" applyAlignment="1">
      <alignment horizontal="center" vertical="center"/>
    </xf>
    <xf numFmtId="0" fontId="5" fillId="0" borderId="1" xfId="0" applyFont="1" applyBorder="1" applyAlignment="1">
      <alignment horizontal="center" vertical="center"/>
    </xf>
    <xf numFmtId="0" fontId="12" fillId="0" borderId="0" xfId="0" applyFont="1"/>
    <xf numFmtId="0" fontId="13" fillId="5" borderId="6" xfId="0" applyFont="1" applyFill="1" applyBorder="1" applyAlignment="1">
      <alignment horizontal="left" vertical="center" wrapText="1"/>
    </xf>
    <xf numFmtId="0" fontId="14" fillId="5" borderId="12" xfId="0" applyFont="1" applyFill="1" applyBorder="1" applyAlignment="1">
      <alignment horizontal="center" vertical="center" wrapText="1"/>
    </xf>
    <xf numFmtId="0" fontId="12" fillId="5" borderId="12" xfId="0" applyFont="1" applyFill="1" applyBorder="1" applyAlignment="1">
      <alignment horizontal="center" vertical="center"/>
    </xf>
    <xf numFmtId="2" fontId="12" fillId="5" borderId="9" xfId="0" applyNumberFormat="1" applyFont="1" applyFill="1" applyBorder="1" applyAlignment="1">
      <alignment horizontal="center" vertical="center"/>
    </xf>
    <xf numFmtId="0" fontId="13" fillId="4" borderId="2" xfId="0" applyFont="1" applyFill="1" applyBorder="1" applyAlignment="1">
      <alignment horizontal="left" vertical="center" wrapText="1"/>
    </xf>
    <xf numFmtId="0" fontId="14" fillId="4" borderId="3" xfId="0" applyFont="1" applyFill="1" applyBorder="1" applyAlignment="1">
      <alignment horizontal="center" vertical="center" wrapText="1"/>
    </xf>
    <xf numFmtId="0" fontId="12" fillId="4" borderId="3" xfId="0" applyFont="1" applyFill="1" applyBorder="1" applyAlignment="1">
      <alignment horizontal="center" vertical="center"/>
    </xf>
    <xf numFmtId="2" fontId="12" fillId="4" borderId="4" xfId="0" applyNumberFormat="1" applyFont="1" applyFill="1" applyBorder="1" applyAlignment="1">
      <alignment horizontal="center" vertical="center"/>
    </xf>
    <xf numFmtId="0" fontId="14" fillId="0" borderId="7" xfId="0" applyFont="1" applyFill="1" applyBorder="1" applyAlignment="1">
      <alignment horizontal="left" vertical="center" wrapText="1"/>
    </xf>
    <xf numFmtId="0" fontId="14" fillId="0" borderId="8" xfId="0" applyFont="1" applyBorder="1" applyAlignment="1">
      <alignment horizontal="center" vertical="center" wrapText="1"/>
    </xf>
    <xf numFmtId="43" fontId="12" fillId="0" borderId="8" xfId="1" applyFont="1" applyBorder="1" applyAlignment="1">
      <alignment horizontal="center" vertical="center"/>
    </xf>
    <xf numFmtId="0" fontId="14" fillId="0" borderId="2"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6" xfId="0" applyFont="1" applyFill="1" applyBorder="1" applyAlignment="1">
      <alignment horizontal="left" vertical="center" wrapText="1"/>
    </xf>
    <xf numFmtId="0" fontId="14" fillId="0" borderId="5" xfId="0" applyFont="1" applyBorder="1" applyAlignment="1">
      <alignment horizontal="center" vertical="center" wrapText="1"/>
    </xf>
    <xf numFmtId="43" fontId="12" fillId="4" borderId="4" xfId="1" applyFont="1" applyFill="1" applyBorder="1" applyAlignment="1">
      <alignment horizontal="center" vertical="center"/>
    </xf>
    <xf numFmtId="0" fontId="15" fillId="0" borderId="1" xfId="0" applyFont="1" applyBorder="1" applyAlignment="1">
      <alignment horizontal="center" vertical="center" wrapText="1"/>
    </xf>
    <xf numFmtId="0" fontId="5" fillId="0" borderId="0" xfId="0" applyFont="1" applyFill="1"/>
    <xf numFmtId="0" fontId="0" fillId="0" borderId="0" xfId="0" applyFill="1" applyAlignment="1">
      <alignment vertical="center"/>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0" fontId="6" fillId="4" borderId="3" xfId="0" applyFont="1" applyFill="1" applyBorder="1" applyAlignment="1">
      <alignment horizontal="left" vertical="center" wrapText="1"/>
    </xf>
    <xf numFmtId="0" fontId="11" fillId="3" borderId="3" xfId="0" applyFont="1" applyFill="1" applyBorder="1" applyAlignment="1">
      <alignment horizontal="left" vertical="center"/>
    </xf>
    <xf numFmtId="0" fontId="18" fillId="8" borderId="1" xfId="0" applyFont="1" applyFill="1" applyBorder="1" applyAlignment="1">
      <alignment horizontal="center" vertical="center"/>
    </xf>
    <xf numFmtId="0" fontId="19"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8" fillId="0" borderId="11" xfId="0" applyFont="1" applyBorder="1" applyAlignment="1">
      <alignment horizontal="center" vertical="center" wrapText="1"/>
    </xf>
    <xf numFmtId="14" fontId="6" fillId="2" borderId="2" xfId="0" applyNumberFormat="1" applyFont="1" applyFill="1" applyBorder="1" applyAlignment="1">
      <alignment horizontal="left" vertical="center"/>
    </xf>
    <xf numFmtId="14" fontId="6" fillId="2" borderId="3" xfId="0" applyNumberFormat="1" applyFont="1" applyFill="1" applyBorder="1" applyAlignment="1">
      <alignment horizontal="left" vertical="center"/>
    </xf>
    <xf numFmtId="14" fontId="6" fillId="2" borderId="4" xfId="0" applyNumberFormat="1" applyFont="1" applyFill="1" applyBorder="1" applyAlignment="1">
      <alignment horizontal="left" vertical="center"/>
    </xf>
    <xf numFmtId="0" fontId="9" fillId="0" borderId="4" xfId="2" applyFont="1" applyBorder="1" applyAlignment="1">
      <alignment horizontal="center" vertical="center" wrapText="1"/>
    </xf>
    <xf numFmtId="0" fontId="6" fillId="2" borderId="2" xfId="0" applyFont="1" applyFill="1" applyBorder="1" applyAlignment="1">
      <alignment horizontal="left" vertical="center"/>
    </xf>
    <xf numFmtId="0" fontId="9" fillId="0" borderId="4"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9" fillId="0" borderId="3"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6" fillId="2" borderId="3" xfId="0" applyFont="1" applyFill="1" applyBorder="1" applyAlignment="1">
      <alignment horizontal="left" vertical="center"/>
    </xf>
    <xf numFmtId="0" fontId="8" fillId="0" borderId="11" xfId="0" applyFont="1" applyBorder="1" applyAlignment="1">
      <alignment horizontal="center" vertical="center"/>
    </xf>
    <xf numFmtId="0" fontId="8" fillId="0" borderId="4" xfId="0" applyFont="1" applyBorder="1" applyAlignment="1">
      <alignment horizontal="center" vertical="center"/>
    </xf>
    <xf numFmtId="0" fontId="14" fillId="0" borderId="13" xfId="0" applyFont="1" applyBorder="1" applyAlignment="1">
      <alignment horizontal="center" vertical="center" wrapText="1"/>
    </xf>
    <xf numFmtId="0" fontId="13" fillId="5" borderId="1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6" fillId="2" borderId="1" xfId="0" applyFont="1" applyFill="1" applyBorder="1" applyAlignment="1">
      <alignment vertical="center"/>
    </xf>
    <xf numFmtId="0" fontId="6" fillId="2" borderId="2" xfId="0" applyFont="1" applyFill="1" applyBorder="1" applyAlignment="1">
      <alignment vertical="center"/>
    </xf>
    <xf numFmtId="0" fontId="14" fillId="0" borderId="7"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0" fillId="0" borderId="0" xfId="0" applyBorder="1"/>
    <xf numFmtId="0" fontId="9" fillId="0" borderId="0" xfId="0" applyFont="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0" xfId="0" applyFont="1" applyBorder="1" applyAlignment="1">
      <alignment vertical="center"/>
    </xf>
    <xf numFmtId="0" fontId="24" fillId="0" borderId="0" xfId="0" applyFont="1"/>
    <xf numFmtId="0" fontId="9" fillId="0" borderId="2" xfId="0" applyFont="1" applyBorder="1" applyAlignment="1">
      <alignment horizontal="left" vertical="center"/>
    </xf>
    <xf numFmtId="0" fontId="8" fillId="0" borderId="8" xfId="0" applyFont="1" applyFill="1" applyBorder="1" applyAlignment="1">
      <alignment horizontal="center" vertical="center" wrapText="1"/>
    </xf>
    <xf numFmtId="14" fontId="6" fillId="2" borderId="3" xfId="0" applyNumberFormat="1" applyFont="1" applyFill="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1" fillId="3" borderId="3" xfId="0" applyFont="1" applyFill="1" applyBorder="1" applyAlignment="1">
      <alignment horizontal="left" vertical="center"/>
    </xf>
    <xf numFmtId="0" fontId="9" fillId="0" borderId="0" xfId="0" applyFont="1" applyBorder="1" applyAlignment="1">
      <alignment horizontal="left" vertical="center" wrapText="1"/>
    </xf>
    <xf numFmtId="0" fontId="22" fillId="0" borderId="0" xfId="0" applyFont="1" applyBorder="1" applyAlignment="1">
      <alignment horizontal="left" vertical="center" wrapText="1"/>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2" applyFont="1" applyFill="1" applyBorder="1" applyAlignment="1">
      <alignment horizontal="left" vertical="center" wrapText="1"/>
    </xf>
    <xf numFmtId="0" fontId="9" fillId="0" borderId="2" xfId="2" applyFont="1" applyFill="1" applyBorder="1" applyAlignment="1">
      <alignment horizontal="left" vertical="center" wrapText="1"/>
    </xf>
    <xf numFmtId="0" fontId="9" fillId="0" borderId="4" xfId="2" applyFont="1" applyFill="1" applyBorder="1" applyAlignment="1">
      <alignment horizontal="left" vertical="center" wrapText="1"/>
    </xf>
    <xf numFmtId="0" fontId="6" fillId="9" borderId="2" xfId="0" applyFont="1" applyFill="1" applyBorder="1" applyAlignment="1">
      <alignment horizontal="left" vertical="center" wrapText="1"/>
    </xf>
    <xf numFmtId="0" fontId="6" fillId="9" borderId="3" xfId="0" applyFont="1" applyFill="1" applyBorder="1" applyAlignment="1">
      <alignment horizontal="left" vertical="center" wrapText="1"/>
    </xf>
    <xf numFmtId="0" fontId="6" fillId="9" borderId="4" xfId="0"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6" fillId="2" borderId="1" xfId="0" applyFont="1" applyFill="1" applyBorder="1" applyAlignment="1">
      <alignment horizontal="left" vertical="center"/>
    </xf>
    <xf numFmtId="0" fontId="16" fillId="6" borderId="6"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9" xfId="0" applyFont="1" applyFill="1" applyBorder="1" applyAlignment="1">
      <alignment horizontal="center" vertical="center"/>
    </xf>
    <xf numFmtId="0" fontId="16" fillId="6" borderId="7" xfId="0" applyFont="1" applyFill="1" applyBorder="1" applyAlignment="1">
      <alignment horizontal="center" vertical="center"/>
    </xf>
    <xf numFmtId="0" fontId="16" fillId="6" borderId="10" xfId="0" applyFont="1" applyFill="1" applyBorder="1" applyAlignment="1">
      <alignment horizontal="center" vertical="center"/>
    </xf>
    <xf numFmtId="0" fontId="16" fillId="6" borderId="11" xfId="0" applyFont="1" applyFill="1" applyBorder="1" applyAlignment="1">
      <alignment horizontal="center" vertical="center"/>
    </xf>
    <xf numFmtId="0" fontId="6" fillId="2" borderId="2" xfId="0" applyFont="1" applyFill="1" applyBorder="1" applyAlignment="1">
      <alignment vertical="center" wrapText="1"/>
    </xf>
    <xf numFmtId="0" fontId="6" fillId="2" borderId="3" xfId="0" applyFont="1" applyFill="1" applyBorder="1" applyAlignment="1">
      <alignment vertical="center"/>
    </xf>
    <xf numFmtId="0" fontId="6" fillId="2" borderId="4" xfId="0" applyFont="1" applyFill="1" applyBorder="1" applyAlignment="1">
      <alignment vertical="center"/>
    </xf>
    <xf numFmtId="14" fontId="6" fillId="2" borderId="2" xfId="0" applyNumberFormat="1" applyFont="1" applyFill="1" applyBorder="1" applyAlignment="1">
      <alignment horizontal="left" vertical="center"/>
    </xf>
    <xf numFmtId="14" fontId="6" fillId="2" borderId="3" xfId="0" applyNumberFormat="1" applyFont="1" applyFill="1" applyBorder="1" applyAlignment="1">
      <alignment horizontal="left" vertical="center"/>
    </xf>
    <xf numFmtId="14" fontId="6" fillId="2" borderId="4" xfId="0" applyNumberFormat="1" applyFont="1" applyFill="1" applyBorder="1" applyAlignment="1">
      <alignment horizontal="left" vertical="center"/>
    </xf>
    <xf numFmtId="0" fontId="18" fillId="8" borderId="1" xfId="0" applyFont="1" applyFill="1" applyBorder="1" applyAlignment="1">
      <alignment horizontal="center" vertical="center"/>
    </xf>
    <xf numFmtId="0" fontId="17" fillId="7" borderId="1" xfId="0" applyFont="1" applyFill="1" applyBorder="1" applyAlignment="1">
      <alignment horizontal="center" vertical="center"/>
    </xf>
    <xf numFmtId="0" fontId="8" fillId="0" borderId="8" xfId="0" applyFont="1" applyBorder="1" applyAlignment="1">
      <alignment horizontal="left" vertical="center" wrapText="1"/>
    </xf>
    <xf numFmtId="0" fontId="8" fillId="0" borderId="1" xfId="0" applyFont="1" applyBorder="1" applyAlignment="1">
      <alignment horizontal="left" vertical="center" wrapText="1"/>
    </xf>
    <xf numFmtId="0" fontId="11" fillId="3" borderId="2" xfId="0" applyFont="1" applyFill="1" applyBorder="1" applyAlignment="1">
      <alignment horizontal="left" vertical="center"/>
    </xf>
    <xf numFmtId="0" fontId="11" fillId="3" borderId="3" xfId="0" applyFont="1" applyFill="1" applyBorder="1" applyAlignment="1">
      <alignment horizontal="left" vertical="center"/>
    </xf>
    <xf numFmtId="0" fontId="11" fillId="3" borderId="4" xfId="0" applyFont="1" applyFill="1" applyBorder="1" applyAlignment="1">
      <alignment horizontal="left" vertical="center"/>
    </xf>
    <xf numFmtId="0" fontId="8" fillId="0" borderId="5" xfId="0" applyFont="1" applyBorder="1" applyAlignment="1">
      <alignment horizontal="left" vertical="center" wrapText="1"/>
    </xf>
    <xf numFmtId="0" fontId="8" fillId="0" borderId="8" xfId="0" applyFont="1" applyBorder="1" applyAlignment="1">
      <alignment horizontal="left" wrapText="1"/>
    </xf>
    <xf numFmtId="0" fontId="9" fillId="2" borderId="1" xfId="0" applyFont="1" applyFill="1" applyBorder="1" applyAlignment="1">
      <alignment horizontal="left" vertical="center" wrapText="1"/>
    </xf>
    <xf numFmtId="0" fontId="8" fillId="0" borderId="1" xfId="0" applyFont="1" applyBorder="1" applyAlignment="1">
      <alignment horizontal="left" wrapText="1"/>
    </xf>
    <xf numFmtId="0" fontId="16" fillId="7" borderId="6" xfId="0" applyFont="1" applyFill="1" applyBorder="1" applyAlignment="1">
      <alignment horizontal="center" vertical="center"/>
    </xf>
    <xf numFmtId="0" fontId="16" fillId="7" borderId="12" xfId="0" applyFont="1" applyFill="1" applyBorder="1" applyAlignment="1">
      <alignment horizontal="center" vertical="center"/>
    </xf>
    <xf numFmtId="0" fontId="16" fillId="7" borderId="9" xfId="0" applyFont="1" applyFill="1" applyBorder="1" applyAlignment="1">
      <alignment horizontal="center" vertical="center"/>
    </xf>
    <xf numFmtId="0" fontId="16" fillId="7" borderId="7" xfId="0" applyFont="1" applyFill="1" applyBorder="1" applyAlignment="1">
      <alignment horizontal="center" vertical="center"/>
    </xf>
    <xf numFmtId="0" fontId="16" fillId="7" borderId="10" xfId="0" applyFont="1" applyFill="1" applyBorder="1" applyAlignment="1">
      <alignment horizontal="center" vertical="center"/>
    </xf>
    <xf numFmtId="0" fontId="16" fillId="7" borderId="11" xfId="0" applyFont="1" applyFill="1" applyBorder="1" applyAlignment="1">
      <alignment horizontal="center" vertical="center"/>
    </xf>
    <xf numFmtId="0" fontId="20" fillId="7" borderId="1" xfId="0" applyFont="1" applyFill="1" applyBorder="1" applyAlignment="1">
      <alignment horizontal="center" vertical="center"/>
    </xf>
    <xf numFmtId="0" fontId="6" fillId="2" borderId="2" xfId="0" applyFont="1" applyFill="1" applyBorder="1" applyAlignment="1">
      <alignment horizontal="left" vertical="center"/>
    </xf>
    <xf numFmtId="0" fontId="6" fillId="2" borderId="4" xfId="0" applyFont="1" applyFill="1" applyBorder="1" applyAlignment="1">
      <alignment horizontal="left" vertical="center"/>
    </xf>
    <xf numFmtId="0" fontId="8" fillId="0" borderId="7" xfId="0" applyFont="1" applyBorder="1" applyAlignment="1">
      <alignment horizontal="left" vertical="center" wrapText="1"/>
    </xf>
    <xf numFmtId="0" fontId="8" fillId="0" borderId="11" xfId="0" applyFont="1"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xf>
    <xf numFmtId="0" fontId="21" fillId="7" borderId="1" xfId="0" applyFont="1" applyFill="1" applyBorder="1" applyAlignment="1">
      <alignment horizontal="center" vertical="center"/>
    </xf>
    <xf numFmtId="0" fontId="25" fillId="10"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24" fillId="0" borderId="0" xfId="0" applyFont="1" applyAlignment="1">
      <alignment horizontal="left" vertical="top" wrapText="1"/>
    </xf>
    <xf numFmtId="0" fontId="22" fillId="0" borderId="1" xfId="0" applyFont="1" applyBorder="1" applyAlignment="1">
      <alignment horizontal="left" vertical="center" wrapText="1"/>
    </xf>
    <xf numFmtId="0" fontId="9" fillId="0" borderId="1" xfId="0" applyFont="1" applyBorder="1" applyAlignment="1">
      <alignment horizontal="left" vertical="center" wrapText="1"/>
    </xf>
    <xf numFmtId="0" fontId="22" fillId="0" borderId="4" xfId="0" applyFont="1" applyBorder="1" applyAlignment="1">
      <alignment horizontal="right" vertical="center" wrapText="1"/>
    </xf>
    <xf numFmtId="165" fontId="11" fillId="3" borderId="1" xfId="0" applyNumberFormat="1" applyFont="1" applyFill="1" applyBorder="1" applyAlignment="1">
      <alignment horizontal="right" vertical="center"/>
    </xf>
    <xf numFmtId="0" fontId="24" fillId="0" borderId="0" xfId="0" applyFont="1" applyAlignment="1">
      <alignment horizontal="justify" vertical="top" wrapText="1"/>
    </xf>
    <xf numFmtId="0" fontId="6" fillId="9" borderId="2"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43" fontId="12" fillId="0" borderId="1" xfId="1" applyFont="1" applyBorder="1" applyAlignment="1">
      <alignment horizontal="center" vertical="center"/>
    </xf>
  </cellXfs>
  <cellStyles count="4">
    <cellStyle name="Millares" xfId="1" builtinId="3"/>
    <cellStyle name="Moneda 2" xfId="3" xr:uid="{00000000-0005-0000-0000-000001000000}"/>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237066</xdr:colOff>
      <xdr:row>0</xdr:row>
      <xdr:rowOff>76200</xdr:rowOff>
    </xdr:from>
    <xdr:to>
      <xdr:col>2</xdr:col>
      <xdr:colOff>783587</xdr:colOff>
      <xdr:row>1</xdr:row>
      <xdr:rowOff>239309</xdr:rowOff>
    </xdr:to>
    <xdr:pic>
      <xdr:nvPicPr>
        <xdr:cNvPr id="3" name="Imagen 2">
          <a:extLst>
            <a:ext uri="{FF2B5EF4-FFF2-40B4-BE49-F238E27FC236}">
              <a16:creationId xmlns:a16="http://schemas.microsoft.com/office/drawing/2014/main" id="{78847DEC-A574-4D9F-8741-2C2DA6F9890A}"/>
            </a:ext>
          </a:extLst>
        </xdr:cNvPr>
        <xdr:cNvPicPr>
          <a:picLocks noChangeAspect="1"/>
        </xdr:cNvPicPr>
      </xdr:nvPicPr>
      <xdr:blipFill rotWithShape="1">
        <a:blip xmlns:r="http://schemas.openxmlformats.org/officeDocument/2006/relationships" r:embed="rId1"/>
        <a:srcRect l="8700" t="14232" r="9564" b="12052"/>
        <a:stretch/>
      </xdr:blipFill>
      <xdr:spPr>
        <a:xfrm>
          <a:off x="237066" y="76200"/>
          <a:ext cx="1308521" cy="561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321733</xdr:colOff>
      <xdr:row>0</xdr:row>
      <xdr:rowOff>67733</xdr:rowOff>
    </xdr:from>
    <xdr:to>
      <xdr:col>2</xdr:col>
      <xdr:colOff>368720</xdr:colOff>
      <xdr:row>1</xdr:row>
      <xdr:rowOff>230842</xdr:rowOff>
    </xdr:to>
    <xdr:pic>
      <xdr:nvPicPr>
        <xdr:cNvPr id="4" name="Imagen 3">
          <a:extLst>
            <a:ext uri="{FF2B5EF4-FFF2-40B4-BE49-F238E27FC236}">
              <a16:creationId xmlns:a16="http://schemas.microsoft.com/office/drawing/2014/main" id="{4355F789-D76A-4813-9E37-7B9B12B67A50}"/>
            </a:ext>
          </a:extLst>
        </xdr:cNvPr>
        <xdr:cNvPicPr>
          <a:picLocks noChangeAspect="1"/>
        </xdr:cNvPicPr>
      </xdr:nvPicPr>
      <xdr:blipFill rotWithShape="1">
        <a:blip xmlns:r="http://schemas.openxmlformats.org/officeDocument/2006/relationships" r:embed="rId1"/>
        <a:srcRect l="8700" t="14232" r="9564" b="12052"/>
        <a:stretch/>
      </xdr:blipFill>
      <xdr:spPr>
        <a:xfrm>
          <a:off x="321733" y="67733"/>
          <a:ext cx="1308521" cy="5610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304800</xdr:colOff>
      <xdr:row>0</xdr:row>
      <xdr:rowOff>101600</xdr:rowOff>
    </xdr:from>
    <xdr:to>
      <xdr:col>2</xdr:col>
      <xdr:colOff>351787</xdr:colOff>
      <xdr:row>1</xdr:row>
      <xdr:rowOff>264709</xdr:rowOff>
    </xdr:to>
    <xdr:pic>
      <xdr:nvPicPr>
        <xdr:cNvPr id="4" name="Imagen 3">
          <a:extLst>
            <a:ext uri="{FF2B5EF4-FFF2-40B4-BE49-F238E27FC236}">
              <a16:creationId xmlns:a16="http://schemas.microsoft.com/office/drawing/2014/main" id="{87C503E5-ED64-4A4C-A19E-F1DB76F13716}"/>
            </a:ext>
          </a:extLst>
        </xdr:cNvPr>
        <xdr:cNvPicPr>
          <a:picLocks noChangeAspect="1"/>
        </xdr:cNvPicPr>
      </xdr:nvPicPr>
      <xdr:blipFill rotWithShape="1">
        <a:blip xmlns:r="http://schemas.openxmlformats.org/officeDocument/2006/relationships" r:embed="rId1"/>
        <a:srcRect l="8700" t="14232" r="9564" b="12052"/>
        <a:stretch/>
      </xdr:blipFill>
      <xdr:spPr>
        <a:xfrm>
          <a:off x="550333" y="101600"/>
          <a:ext cx="1308521" cy="5610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211667</xdr:colOff>
      <xdr:row>0</xdr:row>
      <xdr:rowOff>110067</xdr:rowOff>
    </xdr:from>
    <xdr:to>
      <xdr:col>1</xdr:col>
      <xdr:colOff>1520188</xdr:colOff>
      <xdr:row>1</xdr:row>
      <xdr:rowOff>273176</xdr:rowOff>
    </xdr:to>
    <xdr:pic>
      <xdr:nvPicPr>
        <xdr:cNvPr id="3" name="Imagen 2">
          <a:extLst>
            <a:ext uri="{FF2B5EF4-FFF2-40B4-BE49-F238E27FC236}">
              <a16:creationId xmlns:a16="http://schemas.microsoft.com/office/drawing/2014/main" id="{272EC721-FF3C-4170-AE0B-017CB233B0C6}"/>
            </a:ext>
          </a:extLst>
        </xdr:cNvPr>
        <xdr:cNvPicPr>
          <a:picLocks noChangeAspect="1"/>
        </xdr:cNvPicPr>
      </xdr:nvPicPr>
      <xdr:blipFill rotWithShape="1">
        <a:blip xmlns:r="http://schemas.openxmlformats.org/officeDocument/2006/relationships" r:embed="rId1"/>
        <a:srcRect l="8700" t="14232" r="9564" b="12052"/>
        <a:stretch/>
      </xdr:blipFill>
      <xdr:spPr>
        <a:xfrm>
          <a:off x="211667" y="110067"/>
          <a:ext cx="1308521" cy="5610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99"/>
  <sheetViews>
    <sheetView showGridLines="0" tabSelected="1" topLeftCell="A38" zoomScale="80" zoomScaleNormal="80" workbookViewId="0">
      <selection activeCell="M54" sqref="M54"/>
    </sheetView>
  </sheetViews>
  <sheetFormatPr baseColWidth="10" defaultColWidth="11.42578125" defaultRowHeight="15" x14ac:dyDescent="0.25"/>
  <cols>
    <col min="1" max="1" width="3.7109375" style="6" customWidth="1"/>
    <col min="2" max="2" width="11.140625" customWidth="1"/>
    <col min="3" max="3" width="28.28515625" customWidth="1"/>
    <col min="4" max="4" width="12.5703125" hidden="1" customWidth="1"/>
    <col min="5" max="5" width="44.42578125" hidden="1" customWidth="1"/>
    <col min="6" max="6" width="10.5703125" style="3" hidden="1" customWidth="1"/>
    <col min="7" max="7" width="19.42578125" style="3" hidden="1" customWidth="1"/>
    <col min="8" max="8" width="16.85546875" hidden="1" customWidth="1"/>
    <col min="9" max="10" width="22" customWidth="1"/>
    <col min="11" max="11" width="16.85546875" customWidth="1"/>
    <col min="12" max="12" width="20" customWidth="1"/>
    <col min="13" max="16384" width="11.42578125" style="6"/>
  </cols>
  <sheetData>
    <row r="1" spans="2:12" ht="31.5" customHeight="1" x14ac:dyDescent="0.35">
      <c r="B1" s="4"/>
      <c r="C1" s="5"/>
      <c r="D1" s="5"/>
      <c r="E1" s="114" t="s">
        <v>11</v>
      </c>
      <c r="F1" s="115"/>
      <c r="G1" s="115"/>
      <c r="H1" s="115"/>
      <c r="I1" s="115"/>
      <c r="J1" s="115"/>
      <c r="K1" s="115"/>
      <c r="L1" s="116"/>
    </row>
    <row r="2" spans="2:12" ht="31.5" customHeight="1" x14ac:dyDescent="0.35">
      <c r="B2" s="7"/>
      <c r="C2" s="8"/>
      <c r="D2" s="8"/>
      <c r="E2" s="117" t="s">
        <v>12</v>
      </c>
      <c r="F2" s="118"/>
      <c r="G2" s="118"/>
      <c r="H2" s="118"/>
      <c r="I2" s="118"/>
      <c r="J2" s="118"/>
      <c r="K2" s="118"/>
      <c r="L2" s="119"/>
    </row>
    <row r="3" spans="2:12" s="46" customFormat="1" ht="22.9" customHeight="1" x14ac:dyDescent="0.25">
      <c r="B3" s="113" t="s">
        <v>13</v>
      </c>
      <c r="C3" s="113"/>
      <c r="D3" s="59"/>
      <c r="E3" s="120" t="s">
        <v>85</v>
      </c>
      <c r="F3" s="121"/>
      <c r="G3" s="121"/>
      <c r="H3" s="121"/>
      <c r="I3" s="121"/>
      <c r="J3" s="121"/>
      <c r="K3" s="121"/>
      <c r="L3" s="122"/>
    </row>
    <row r="4" spans="2:12" s="46" customFormat="1" ht="24.6" customHeight="1" x14ac:dyDescent="0.25">
      <c r="B4" s="113" t="s">
        <v>14</v>
      </c>
      <c r="C4" s="113"/>
      <c r="D4" s="59"/>
      <c r="E4" s="123">
        <v>44838</v>
      </c>
      <c r="F4" s="124"/>
      <c r="G4" s="124"/>
      <c r="H4" s="124"/>
      <c r="I4" s="124"/>
      <c r="J4" s="124"/>
      <c r="K4" s="124"/>
      <c r="L4" s="125"/>
    </row>
    <row r="5" spans="2:12" ht="30.6" customHeight="1" x14ac:dyDescent="0.25">
      <c r="B5" s="127" t="s">
        <v>186</v>
      </c>
      <c r="C5" s="127"/>
      <c r="D5" s="127"/>
      <c r="E5" s="127"/>
      <c r="F5" s="127"/>
      <c r="G5" s="127"/>
      <c r="H5" s="127"/>
      <c r="I5" s="127"/>
      <c r="J5" s="127"/>
      <c r="K5" s="127"/>
      <c r="L5" s="127"/>
    </row>
    <row r="6" spans="2:12" ht="61.5" customHeight="1" x14ac:dyDescent="0.25">
      <c r="B6" s="126" t="s">
        <v>15</v>
      </c>
      <c r="C6" s="126"/>
      <c r="D6" s="51" t="s">
        <v>70</v>
      </c>
      <c r="E6" s="51" t="s">
        <v>16</v>
      </c>
      <c r="F6" s="52" t="s">
        <v>17</v>
      </c>
      <c r="G6" s="52" t="s">
        <v>7</v>
      </c>
      <c r="H6" s="53" t="s">
        <v>18</v>
      </c>
      <c r="I6" s="151" t="s">
        <v>187</v>
      </c>
      <c r="J6" s="151" t="s">
        <v>188</v>
      </c>
      <c r="K6" s="53" t="s">
        <v>45</v>
      </c>
      <c r="L6" s="53" t="s">
        <v>46</v>
      </c>
    </row>
    <row r="7" spans="2:12" ht="35.25" customHeight="1" x14ac:dyDescent="0.25">
      <c r="B7" s="96" t="s">
        <v>47</v>
      </c>
      <c r="C7" s="97"/>
      <c r="D7" s="97"/>
      <c r="E7" s="97"/>
      <c r="F7" s="97"/>
      <c r="G7" s="97"/>
      <c r="H7" s="97"/>
      <c r="I7" s="97"/>
      <c r="J7" s="97"/>
      <c r="K7" s="97"/>
      <c r="L7" s="98"/>
    </row>
    <row r="8" spans="2:12" ht="28.9" customHeight="1" x14ac:dyDescent="0.25">
      <c r="B8" s="94" t="s">
        <v>4</v>
      </c>
      <c r="C8" s="95"/>
      <c r="D8" s="58" t="s">
        <v>71</v>
      </c>
      <c r="E8" s="16" t="s">
        <v>130</v>
      </c>
      <c r="F8" s="16" t="s">
        <v>69</v>
      </c>
      <c r="G8" s="16" t="s">
        <v>90</v>
      </c>
      <c r="H8" s="13" t="s">
        <v>91</v>
      </c>
      <c r="I8" s="54">
        <v>10</v>
      </c>
      <c r="J8" s="54">
        <v>8</v>
      </c>
      <c r="K8" s="54">
        <v>4</v>
      </c>
      <c r="L8" s="15">
        <f>+I8*K8*J8</f>
        <v>320</v>
      </c>
    </row>
    <row r="9" spans="2:12" ht="28.9" customHeight="1" x14ac:dyDescent="0.25">
      <c r="B9" s="94" t="s">
        <v>5</v>
      </c>
      <c r="C9" s="95"/>
      <c r="D9" s="58" t="s">
        <v>72</v>
      </c>
      <c r="E9" s="16" t="s">
        <v>131</v>
      </c>
      <c r="F9" s="16" t="s">
        <v>69</v>
      </c>
      <c r="G9" s="16" t="s">
        <v>90</v>
      </c>
      <c r="H9" s="13" t="s">
        <v>91</v>
      </c>
      <c r="I9" s="54">
        <v>10</v>
      </c>
      <c r="J9" s="54">
        <v>8</v>
      </c>
      <c r="K9" s="13">
        <v>4</v>
      </c>
      <c r="L9" s="15">
        <f t="shared" ref="L9:L11" si="0">+I9*K9*J9</f>
        <v>320</v>
      </c>
    </row>
    <row r="10" spans="2:12" ht="28.9" customHeight="1" x14ac:dyDescent="0.25">
      <c r="B10" s="94" t="s">
        <v>3</v>
      </c>
      <c r="C10" s="95"/>
      <c r="D10" s="58" t="s">
        <v>73</v>
      </c>
      <c r="E10" s="16" t="s">
        <v>132</v>
      </c>
      <c r="F10" s="16" t="s">
        <v>69</v>
      </c>
      <c r="G10" s="16" t="s">
        <v>90</v>
      </c>
      <c r="H10" s="13" t="s">
        <v>91</v>
      </c>
      <c r="I10" s="54">
        <v>15</v>
      </c>
      <c r="J10" s="54">
        <v>8</v>
      </c>
      <c r="K10" s="13">
        <v>4</v>
      </c>
      <c r="L10" s="15">
        <f t="shared" si="0"/>
        <v>480</v>
      </c>
    </row>
    <row r="11" spans="2:12" ht="28.9" customHeight="1" x14ac:dyDescent="0.25">
      <c r="B11" s="94" t="s">
        <v>29</v>
      </c>
      <c r="C11" s="95"/>
      <c r="D11" s="58" t="s">
        <v>74</v>
      </c>
      <c r="E11" s="16" t="s">
        <v>133</v>
      </c>
      <c r="F11" s="16" t="s">
        <v>69</v>
      </c>
      <c r="G11" s="16" t="s">
        <v>90</v>
      </c>
      <c r="H11" s="13" t="s">
        <v>91</v>
      </c>
      <c r="I11" s="54">
        <v>20</v>
      </c>
      <c r="J11" s="54">
        <v>8</v>
      </c>
      <c r="K11" s="13">
        <v>4</v>
      </c>
      <c r="L11" s="15">
        <f t="shared" si="0"/>
        <v>640</v>
      </c>
    </row>
    <row r="12" spans="2:12" ht="35.25" customHeight="1" x14ac:dyDescent="0.25">
      <c r="B12" s="96" t="s">
        <v>48</v>
      </c>
      <c r="C12" s="97"/>
      <c r="D12" s="97"/>
      <c r="E12" s="97"/>
      <c r="F12" s="97"/>
      <c r="G12" s="97"/>
      <c r="H12" s="97"/>
      <c r="I12" s="97"/>
      <c r="J12" s="97"/>
      <c r="K12" s="97"/>
      <c r="L12" s="98"/>
    </row>
    <row r="13" spans="2:12" ht="27.75" customHeight="1" x14ac:dyDescent="0.25">
      <c r="B13" s="94" t="s">
        <v>49</v>
      </c>
      <c r="C13" s="95" t="s">
        <v>49</v>
      </c>
      <c r="D13" s="58" t="s">
        <v>73</v>
      </c>
      <c r="E13" s="16" t="s">
        <v>92</v>
      </c>
      <c r="F13" s="16" t="s">
        <v>69</v>
      </c>
      <c r="G13" s="16" t="s">
        <v>93</v>
      </c>
      <c r="H13" s="13" t="s">
        <v>91</v>
      </c>
      <c r="I13" s="54">
        <v>50</v>
      </c>
      <c r="J13" s="54">
        <v>8</v>
      </c>
      <c r="K13" s="13">
        <v>4</v>
      </c>
      <c r="L13" s="15">
        <f>+I13*K13*J13</f>
        <v>1600</v>
      </c>
    </row>
    <row r="14" spans="2:12" ht="27.75" customHeight="1" x14ac:dyDescent="0.25">
      <c r="B14" s="94" t="s">
        <v>50</v>
      </c>
      <c r="C14" s="95" t="s">
        <v>50</v>
      </c>
      <c r="D14" s="58" t="s">
        <v>73</v>
      </c>
      <c r="E14" s="16" t="s">
        <v>149</v>
      </c>
      <c r="F14" s="16" t="s">
        <v>69</v>
      </c>
      <c r="G14" s="21" t="s">
        <v>150</v>
      </c>
      <c r="H14" s="13" t="s">
        <v>91</v>
      </c>
      <c r="I14" s="54">
        <v>40</v>
      </c>
      <c r="J14" s="54">
        <v>8</v>
      </c>
      <c r="K14" s="13">
        <v>4</v>
      </c>
      <c r="L14" s="15">
        <f t="shared" ref="L14:L22" si="1">+I14*K14*J14</f>
        <v>1280</v>
      </c>
    </row>
    <row r="15" spans="2:12" ht="27.75" customHeight="1" x14ac:dyDescent="0.25">
      <c r="B15" s="94" t="s">
        <v>51</v>
      </c>
      <c r="C15" s="95" t="s">
        <v>51</v>
      </c>
      <c r="D15" s="58" t="s">
        <v>73</v>
      </c>
      <c r="E15" s="16" t="s">
        <v>94</v>
      </c>
      <c r="F15" s="16" t="s">
        <v>69</v>
      </c>
      <c r="G15" s="16" t="s">
        <v>96</v>
      </c>
      <c r="H15" s="13" t="s">
        <v>91</v>
      </c>
      <c r="I15" s="54">
        <v>55</v>
      </c>
      <c r="J15" s="54">
        <v>8</v>
      </c>
      <c r="K15" s="13">
        <v>4</v>
      </c>
      <c r="L15" s="15">
        <f t="shared" si="1"/>
        <v>1760</v>
      </c>
    </row>
    <row r="16" spans="2:12" ht="27.75" customHeight="1" x14ac:dyDescent="0.25">
      <c r="B16" s="94" t="s">
        <v>52</v>
      </c>
      <c r="C16" s="95" t="s">
        <v>52</v>
      </c>
      <c r="D16" s="58" t="s">
        <v>73</v>
      </c>
      <c r="E16" s="16" t="s">
        <v>95</v>
      </c>
      <c r="F16" s="16" t="s">
        <v>69</v>
      </c>
      <c r="G16" s="20" t="s">
        <v>93</v>
      </c>
      <c r="H16" s="13" t="s">
        <v>91</v>
      </c>
      <c r="I16" s="54">
        <v>40</v>
      </c>
      <c r="J16" s="54">
        <v>8</v>
      </c>
      <c r="K16" s="13">
        <v>4</v>
      </c>
      <c r="L16" s="15">
        <f t="shared" si="1"/>
        <v>1280</v>
      </c>
    </row>
    <row r="17" spans="2:12" ht="27.75" customHeight="1" x14ac:dyDescent="0.25">
      <c r="B17" s="94" t="s">
        <v>53</v>
      </c>
      <c r="C17" s="95" t="s">
        <v>53</v>
      </c>
      <c r="D17" s="58" t="s">
        <v>73</v>
      </c>
      <c r="E17" s="16" t="s">
        <v>97</v>
      </c>
      <c r="F17" s="16" t="s">
        <v>69</v>
      </c>
      <c r="G17" s="20" t="s">
        <v>98</v>
      </c>
      <c r="H17" s="13" t="s">
        <v>91</v>
      </c>
      <c r="I17" s="54">
        <v>40</v>
      </c>
      <c r="J17" s="54">
        <v>8</v>
      </c>
      <c r="K17" s="13">
        <v>4</v>
      </c>
      <c r="L17" s="15">
        <f t="shared" si="1"/>
        <v>1280</v>
      </c>
    </row>
    <row r="18" spans="2:12" ht="27.75" customHeight="1" x14ac:dyDescent="0.25">
      <c r="B18" s="94" t="s">
        <v>54</v>
      </c>
      <c r="C18" s="95" t="s">
        <v>54</v>
      </c>
      <c r="D18" s="58" t="s">
        <v>73</v>
      </c>
      <c r="E18" s="16" t="s">
        <v>99</v>
      </c>
      <c r="F18" s="16" t="s">
        <v>69</v>
      </c>
      <c r="G18" s="78" t="s">
        <v>100</v>
      </c>
      <c r="H18" s="20" t="s">
        <v>91</v>
      </c>
      <c r="I18" s="54">
        <v>30</v>
      </c>
      <c r="J18" s="54">
        <v>8</v>
      </c>
      <c r="K18" s="13">
        <v>4</v>
      </c>
      <c r="L18" s="15">
        <f t="shared" si="1"/>
        <v>960</v>
      </c>
    </row>
    <row r="19" spans="2:12" ht="27.75" customHeight="1" x14ac:dyDescent="0.25">
      <c r="B19" s="94" t="s">
        <v>55</v>
      </c>
      <c r="C19" s="95" t="s">
        <v>55</v>
      </c>
      <c r="D19" s="58" t="s">
        <v>73</v>
      </c>
      <c r="E19" s="16" t="s">
        <v>101</v>
      </c>
      <c r="F19" s="16" t="s">
        <v>69</v>
      </c>
      <c r="G19" s="78" t="s">
        <v>102</v>
      </c>
      <c r="H19" s="20" t="s">
        <v>91</v>
      </c>
      <c r="I19" s="54">
        <v>35</v>
      </c>
      <c r="J19" s="54">
        <v>8</v>
      </c>
      <c r="K19" s="13">
        <v>4</v>
      </c>
      <c r="L19" s="15">
        <f t="shared" si="1"/>
        <v>1120</v>
      </c>
    </row>
    <row r="20" spans="2:12" ht="27.75" customHeight="1" x14ac:dyDescent="0.25">
      <c r="B20" s="94" t="s">
        <v>8</v>
      </c>
      <c r="C20" s="95" t="s">
        <v>8</v>
      </c>
      <c r="D20" s="58" t="s">
        <v>75</v>
      </c>
      <c r="E20" s="82" t="s">
        <v>103</v>
      </c>
      <c r="F20" s="16" t="s">
        <v>69</v>
      </c>
      <c r="G20" s="16" t="s">
        <v>90</v>
      </c>
      <c r="H20" s="20" t="s">
        <v>91</v>
      </c>
      <c r="I20" s="54">
        <v>25</v>
      </c>
      <c r="J20" s="54">
        <v>8</v>
      </c>
      <c r="K20" s="13">
        <v>4</v>
      </c>
      <c r="L20" s="15">
        <f t="shared" si="1"/>
        <v>800</v>
      </c>
    </row>
    <row r="21" spans="2:12" ht="27.75" customHeight="1" x14ac:dyDescent="0.25">
      <c r="B21" s="94" t="s">
        <v>56</v>
      </c>
      <c r="C21" s="95" t="s">
        <v>56</v>
      </c>
      <c r="D21" s="58" t="s">
        <v>73</v>
      </c>
      <c r="E21" s="16" t="s">
        <v>104</v>
      </c>
      <c r="F21" s="16" t="s">
        <v>69</v>
      </c>
      <c r="G21" s="21" t="s">
        <v>108</v>
      </c>
      <c r="H21" s="13" t="s">
        <v>106</v>
      </c>
      <c r="I21" s="54">
        <v>26</v>
      </c>
      <c r="J21" s="54">
        <v>8</v>
      </c>
      <c r="K21" s="13">
        <v>4</v>
      </c>
      <c r="L21" s="15">
        <f t="shared" si="1"/>
        <v>832</v>
      </c>
    </row>
    <row r="22" spans="2:12" ht="27.75" customHeight="1" x14ac:dyDescent="0.25">
      <c r="B22" s="94" t="s">
        <v>57</v>
      </c>
      <c r="C22" s="95" t="s">
        <v>57</v>
      </c>
      <c r="D22" s="58" t="s">
        <v>73</v>
      </c>
      <c r="E22" s="16" t="s">
        <v>104</v>
      </c>
      <c r="F22" s="16" t="s">
        <v>69</v>
      </c>
      <c r="G22" s="21" t="s">
        <v>105</v>
      </c>
      <c r="H22" s="13" t="s">
        <v>106</v>
      </c>
      <c r="I22" s="54">
        <v>26</v>
      </c>
      <c r="J22" s="54">
        <v>8</v>
      </c>
      <c r="K22" s="13">
        <v>4</v>
      </c>
      <c r="L22" s="15">
        <f t="shared" si="1"/>
        <v>832</v>
      </c>
    </row>
    <row r="23" spans="2:12" ht="35.25" customHeight="1" x14ac:dyDescent="0.25">
      <c r="B23" s="96" t="s">
        <v>58</v>
      </c>
      <c r="C23" s="97"/>
      <c r="D23" s="97"/>
      <c r="E23" s="97"/>
      <c r="F23" s="97"/>
      <c r="G23" s="97"/>
      <c r="H23" s="97"/>
      <c r="I23" s="97"/>
      <c r="J23" s="97"/>
      <c r="K23" s="97"/>
      <c r="L23" s="98"/>
    </row>
    <row r="24" spans="2:12" ht="25.5" customHeight="1" x14ac:dyDescent="0.25">
      <c r="B24" s="94" t="s">
        <v>59</v>
      </c>
      <c r="C24" s="95" t="s">
        <v>59</v>
      </c>
      <c r="D24" s="58" t="s">
        <v>73</v>
      </c>
      <c r="E24" s="16" t="s">
        <v>145</v>
      </c>
      <c r="F24" s="16" t="s">
        <v>69</v>
      </c>
      <c r="G24" s="16" t="s">
        <v>146</v>
      </c>
      <c r="H24" s="13" t="s">
        <v>106</v>
      </c>
      <c r="I24" s="54">
        <v>280</v>
      </c>
      <c r="J24" s="54">
        <v>8</v>
      </c>
      <c r="K24" s="13">
        <v>4</v>
      </c>
      <c r="L24" s="15">
        <f>+I24*K24*J24</f>
        <v>8960</v>
      </c>
    </row>
    <row r="25" spans="2:12" ht="57.75" customHeight="1" x14ac:dyDescent="0.25">
      <c r="B25" s="94" t="s">
        <v>151</v>
      </c>
      <c r="C25" s="95"/>
      <c r="D25" s="58" t="s">
        <v>73</v>
      </c>
      <c r="E25" s="16" t="s">
        <v>152</v>
      </c>
      <c r="F25" s="16" t="s">
        <v>69</v>
      </c>
      <c r="G25" s="16" t="s">
        <v>153</v>
      </c>
      <c r="H25" s="13" t="s">
        <v>106</v>
      </c>
      <c r="I25" s="54">
        <v>490</v>
      </c>
      <c r="J25" s="54">
        <v>8</v>
      </c>
      <c r="K25" s="13">
        <v>4</v>
      </c>
      <c r="L25" s="15">
        <f t="shared" ref="L25:L30" si="2">+I25*K25*J25</f>
        <v>15680</v>
      </c>
    </row>
    <row r="26" spans="2:12" ht="25.5" customHeight="1" x14ac:dyDescent="0.25">
      <c r="B26" s="94" t="s">
        <v>60</v>
      </c>
      <c r="C26" s="95"/>
      <c r="D26" s="58" t="s">
        <v>73</v>
      </c>
      <c r="E26" s="16" t="s">
        <v>143</v>
      </c>
      <c r="F26" s="16" t="s">
        <v>69</v>
      </c>
      <c r="G26" s="21" t="s">
        <v>144</v>
      </c>
      <c r="H26" s="13" t="s">
        <v>91</v>
      </c>
      <c r="I26" s="54">
        <v>300</v>
      </c>
      <c r="J26" s="54">
        <v>8</v>
      </c>
      <c r="K26" s="13">
        <v>4</v>
      </c>
      <c r="L26" s="15">
        <f t="shared" si="2"/>
        <v>9600</v>
      </c>
    </row>
    <row r="27" spans="2:12" ht="25.5" customHeight="1" x14ac:dyDescent="0.25">
      <c r="B27" s="94" t="s">
        <v>61</v>
      </c>
      <c r="C27" s="95"/>
      <c r="D27" s="58" t="s">
        <v>73</v>
      </c>
      <c r="E27" s="16" t="s">
        <v>142</v>
      </c>
      <c r="F27" s="16" t="s">
        <v>69</v>
      </c>
      <c r="G27" s="20" t="s">
        <v>98</v>
      </c>
      <c r="H27" s="81" t="s">
        <v>91</v>
      </c>
      <c r="I27" s="54">
        <v>260</v>
      </c>
      <c r="J27" s="54">
        <v>8</v>
      </c>
      <c r="K27" s="13">
        <v>4</v>
      </c>
      <c r="L27" s="15">
        <f t="shared" si="2"/>
        <v>8320</v>
      </c>
    </row>
    <row r="28" spans="2:12" ht="25.5" customHeight="1" x14ac:dyDescent="0.25">
      <c r="B28" s="47" t="s">
        <v>30</v>
      </c>
      <c r="C28" s="48"/>
      <c r="D28" s="58" t="s">
        <v>73</v>
      </c>
      <c r="E28" s="16" t="s">
        <v>104</v>
      </c>
      <c r="F28" s="16" t="s">
        <v>69</v>
      </c>
      <c r="G28" s="21" t="s">
        <v>140</v>
      </c>
      <c r="H28" s="13" t="s">
        <v>106</v>
      </c>
      <c r="I28" s="54">
        <v>26</v>
      </c>
      <c r="J28" s="54">
        <v>8</v>
      </c>
      <c r="K28" s="13">
        <v>4</v>
      </c>
      <c r="L28" s="15">
        <f t="shared" si="2"/>
        <v>832</v>
      </c>
    </row>
    <row r="29" spans="2:12" ht="27.75" customHeight="1" x14ac:dyDescent="0.25">
      <c r="B29" s="94" t="s">
        <v>31</v>
      </c>
      <c r="C29" s="95" t="s">
        <v>31</v>
      </c>
      <c r="D29" s="58" t="s">
        <v>73</v>
      </c>
      <c r="E29" s="16" t="s">
        <v>104</v>
      </c>
      <c r="F29" s="16" t="s">
        <v>69</v>
      </c>
      <c r="G29" s="21" t="s">
        <v>141</v>
      </c>
      <c r="H29" s="13" t="s">
        <v>106</v>
      </c>
      <c r="I29" s="54">
        <v>26</v>
      </c>
      <c r="J29" s="54">
        <v>8</v>
      </c>
      <c r="K29" s="13">
        <v>4</v>
      </c>
      <c r="L29" s="15">
        <f t="shared" si="2"/>
        <v>832</v>
      </c>
    </row>
    <row r="30" spans="2:12" ht="27.75" customHeight="1" x14ac:dyDescent="0.25">
      <c r="B30" s="47" t="s">
        <v>32</v>
      </c>
      <c r="C30" s="48"/>
      <c r="D30" s="58" t="s">
        <v>73</v>
      </c>
      <c r="E30" s="16" t="s">
        <v>104</v>
      </c>
      <c r="F30" s="16" t="s">
        <v>69</v>
      </c>
      <c r="G30" s="21" t="s">
        <v>107</v>
      </c>
      <c r="H30" s="13" t="s">
        <v>106</v>
      </c>
      <c r="I30" s="54">
        <v>26</v>
      </c>
      <c r="J30" s="54">
        <v>8</v>
      </c>
      <c r="K30" s="13">
        <v>4</v>
      </c>
      <c r="L30" s="15">
        <f t="shared" si="2"/>
        <v>832</v>
      </c>
    </row>
    <row r="31" spans="2:12" ht="35.25" customHeight="1" x14ac:dyDescent="0.25">
      <c r="B31" s="96" t="s">
        <v>62</v>
      </c>
      <c r="C31" s="97"/>
      <c r="D31" s="97"/>
      <c r="E31" s="97"/>
      <c r="F31" s="97"/>
      <c r="G31" s="97"/>
      <c r="H31" s="97"/>
      <c r="I31" s="97"/>
      <c r="J31" s="97"/>
      <c r="K31" s="97"/>
      <c r="L31" s="98"/>
    </row>
    <row r="32" spans="2:12" ht="57.75" customHeight="1" x14ac:dyDescent="0.25">
      <c r="B32" s="102" t="s">
        <v>63</v>
      </c>
      <c r="C32" s="103" t="s">
        <v>63</v>
      </c>
      <c r="D32" s="60" t="s">
        <v>73</v>
      </c>
      <c r="E32" s="16" t="s">
        <v>112</v>
      </c>
      <c r="F32" s="16" t="s">
        <v>69</v>
      </c>
      <c r="G32" s="16" t="s">
        <v>113</v>
      </c>
      <c r="H32" s="13" t="s">
        <v>106</v>
      </c>
      <c r="I32" s="54">
        <v>220</v>
      </c>
      <c r="J32" s="54">
        <v>8</v>
      </c>
      <c r="K32" s="13">
        <v>4</v>
      </c>
      <c r="L32" s="15">
        <f>+I32*K32*J32</f>
        <v>7040</v>
      </c>
    </row>
    <row r="33" spans="2:12" ht="35.25" customHeight="1" x14ac:dyDescent="0.25">
      <c r="B33" s="96" t="s">
        <v>64</v>
      </c>
      <c r="C33" s="97"/>
      <c r="D33" s="97"/>
      <c r="E33" s="97"/>
      <c r="F33" s="97"/>
      <c r="G33" s="97"/>
      <c r="H33" s="97"/>
      <c r="I33" s="97"/>
      <c r="J33" s="97"/>
      <c r="K33" s="97"/>
      <c r="L33" s="98"/>
    </row>
    <row r="34" spans="2:12" ht="30" customHeight="1" x14ac:dyDescent="0.25">
      <c r="B34" s="101" t="s">
        <v>66</v>
      </c>
      <c r="C34" s="101"/>
      <c r="D34" s="61" t="s">
        <v>76</v>
      </c>
      <c r="E34" s="16" t="s">
        <v>109</v>
      </c>
      <c r="F34" s="16" t="s">
        <v>69</v>
      </c>
      <c r="G34" s="20" t="s">
        <v>111</v>
      </c>
      <c r="H34" s="20" t="s">
        <v>91</v>
      </c>
      <c r="I34" s="54">
        <v>65</v>
      </c>
      <c r="J34" s="54">
        <v>8</v>
      </c>
      <c r="K34" s="13">
        <v>4</v>
      </c>
      <c r="L34" s="15">
        <f>+I34*K34*J34</f>
        <v>2080</v>
      </c>
    </row>
    <row r="35" spans="2:12" ht="35.450000000000003" customHeight="1" x14ac:dyDescent="0.25">
      <c r="B35" s="99" t="s">
        <v>65</v>
      </c>
      <c r="C35" s="100"/>
      <c r="D35" s="62" t="s">
        <v>76</v>
      </c>
      <c r="E35" s="16" t="s">
        <v>109</v>
      </c>
      <c r="F35" s="16" t="s">
        <v>69</v>
      </c>
      <c r="G35" s="20" t="s">
        <v>111</v>
      </c>
      <c r="H35" s="20" t="s">
        <v>91</v>
      </c>
      <c r="I35" s="54">
        <v>65</v>
      </c>
      <c r="J35" s="54">
        <v>8</v>
      </c>
      <c r="K35" s="13">
        <v>4</v>
      </c>
      <c r="L35" s="15">
        <f t="shared" ref="L35:L37" si="3">+I35*K35*J35</f>
        <v>2080</v>
      </c>
    </row>
    <row r="36" spans="2:12" ht="35.450000000000003" customHeight="1" x14ac:dyDescent="0.25">
      <c r="B36" s="99" t="s">
        <v>86</v>
      </c>
      <c r="C36" s="100"/>
      <c r="D36" s="62" t="s">
        <v>88</v>
      </c>
      <c r="E36" s="16" t="s">
        <v>110</v>
      </c>
      <c r="F36" s="16" t="s">
        <v>69</v>
      </c>
      <c r="G36" s="20" t="s">
        <v>111</v>
      </c>
      <c r="H36" s="20" t="s">
        <v>106</v>
      </c>
      <c r="I36" s="54">
        <v>130</v>
      </c>
      <c r="J36" s="54">
        <v>8</v>
      </c>
      <c r="K36" s="13">
        <v>4</v>
      </c>
      <c r="L36" s="15">
        <f t="shared" si="3"/>
        <v>4160</v>
      </c>
    </row>
    <row r="37" spans="2:12" ht="35.450000000000003" customHeight="1" x14ac:dyDescent="0.25">
      <c r="B37" s="99" t="s">
        <v>87</v>
      </c>
      <c r="C37" s="100"/>
      <c r="D37" s="62" t="s">
        <v>89</v>
      </c>
      <c r="E37" s="16" t="s">
        <v>147</v>
      </c>
      <c r="F37" s="16" t="s">
        <v>69</v>
      </c>
      <c r="G37" s="16" t="s">
        <v>148</v>
      </c>
      <c r="H37" s="20" t="s">
        <v>106</v>
      </c>
      <c r="I37" s="54">
        <v>100</v>
      </c>
      <c r="J37" s="54">
        <v>8</v>
      </c>
      <c r="K37" s="13">
        <v>4</v>
      </c>
      <c r="L37" s="15">
        <f>+I37*K37*J37</f>
        <v>3200</v>
      </c>
    </row>
    <row r="38" spans="2:12" customFormat="1" ht="35.25" customHeight="1" x14ac:dyDescent="0.25"/>
    <row r="39" spans="2:12" customFormat="1" ht="30" customHeight="1" x14ac:dyDescent="0.25">
      <c r="B39" s="152" t="s">
        <v>67</v>
      </c>
      <c r="C39" s="152"/>
      <c r="D39" s="152"/>
      <c r="E39" s="152"/>
      <c r="F39" s="152"/>
      <c r="G39" s="152"/>
      <c r="H39" s="152"/>
      <c r="I39" s="152"/>
    </row>
    <row r="40" spans="2:12" customFormat="1" x14ac:dyDescent="0.25">
      <c r="B40" s="152" t="s">
        <v>189</v>
      </c>
      <c r="C40" s="152"/>
      <c r="D40" s="152"/>
      <c r="E40" s="152"/>
      <c r="F40" s="152"/>
      <c r="G40" s="152"/>
      <c r="H40" s="152"/>
      <c r="I40" s="152"/>
    </row>
    <row r="41" spans="2:12" customFormat="1" ht="32.25" customHeight="1" x14ac:dyDescent="0.25">
      <c r="B41" s="107" t="s">
        <v>167</v>
      </c>
      <c r="C41" s="108"/>
      <c r="D41" s="108"/>
      <c r="E41" s="108"/>
      <c r="F41" s="108"/>
      <c r="G41" s="108"/>
      <c r="H41" s="109"/>
      <c r="I41" s="20">
        <v>460</v>
      </c>
    </row>
    <row r="42" spans="2:12" customFormat="1" x14ac:dyDescent="0.25">
      <c r="B42" s="110" t="s">
        <v>163</v>
      </c>
      <c r="C42" s="111"/>
      <c r="D42" s="111"/>
      <c r="E42" s="111"/>
      <c r="F42" s="111"/>
      <c r="G42" s="111"/>
      <c r="H42" s="112"/>
      <c r="I42" s="20"/>
    </row>
    <row r="43" spans="2:12" customFormat="1" x14ac:dyDescent="0.25">
      <c r="B43" s="85" t="s">
        <v>165</v>
      </c>
      <c r="C43" s="89"/>
      <c r="D43" s="89"/>
      <c r="E43" s="89"/>
      <c r="F43" s="89"/>
      <c r="G43" s="89"/>
      <c r="H43" s="90"/>
      <c r="I43" s="20">
        <v>350</v>
      </c>
    </row>
    <row r="44" spans="2:12" customFormat="1" x14ac:dyDescent="0.25">
      <c r="B44" s="85" t="s">
        <v>164</v>
      </c>
      <c r="C44" s="89"/>
      <c r="D44" s="89"/>
      <c r="E44" s="89"/>
      <c r="F44" s="89"/>
      <c r="G44" s="89"/>
      <c r="H44" s="90"/>
      <c r="I44" s="20">
        <v>300</v>
      </c>
    </row>
    <row r="45" spans="2:12" customFormat="1" x14ac:dyDescent="0.25">
      <c r="B45" s="85" t="s">
        <v>166</v>
      </c>
      <c r="C45" s="89"/>
      <c r="D45" s="89"/>
      <c r="E45" s="89"/>
      <c r="F45" s="89"/>
      <c r="G45" s="89"/>
      <c r="H45" s="90"/>
      <c r="I45" s="81">
        <v>150</v>
      </c>
    </row>
    <row r="46" spans="2:12" ht="36.75" customHeight="1" x14ac:dyDescent="0.25">
      <c r="B46" s="153" t="s">
        <v>190</v>
      </c>
      <c r="C46" s="154"/>
      <c r="D46" s="89"/>
      <c r="E46" s="89"/>
      <c r="F46" s="89"/>
      <c r="G46" s="89"/>
      <c r="H46" s="90"/>
      <c r="I46" s="20">
        <v>200</v>
      </c>
    </row>
    <row r="47" spans="2:12" ht="26.45" customHeight="1" x14ac:dyDescent="0.25">
      <c r="B47" s="93" t="s">
        <v>83</v>
      </c>
      <c r="C47" s="93"/>
      <c r="D47" s="93"/>
    </row>
    <row r="48" spans="2:12" ht="16.5" customHeight="1" x14ac:dyDescent="0.25">
      <c r="B48" s="92" t="s">
        <v>81</v>
      </c>
      <c r="C48" s="92"/>
      <c r="D48" s="92"/>
    </row>
    <row r="49" spans="2:12" x14ac:dyDescent="0.25">
      <c r="B49" s="92" t="s">
        <v>155</v>
      </c>
      <c r="C49" s="92"/>
    </row>
    <row r="50" spans="2:12" ht="16.5" customHeight="1" x14ac:dyDescent="0.25">
      <c r="B50" s="83" t="s">
        <v>158</v>
      </c>
      <c r="C50" s="83"/>
      <c r="D50" s="83"/>
      <c r="E50" s="83"/>
    </row>
    <row r="51" spans="2:12" ht="16.5" customHeight="1" x14ac:dyDescent="0.25">
      <c r="B51" s="92" t="s">
        <v>157</v>
      </c>
      <c r="C51" s="92"/>
      <c r="D51" s="92"/>
      <c r="E51" s="92"/>
    </row>
    <row r="52" spans="2:12" ht="16.5" customHeight="1" x14ac:dyDescent="0.25">
      <c r="B52" s="77" t="s">
        <v>82</v>
      </c>
      <c r="C52" s="76"/>
    </row>
    <row r="53" spans="2:12" ht="16.5" customHeight="1" x14ac:dyDescent="0.25">
      <c r="B53" s="92" t="s">
        <v>84</v>
      </c>
      <c r="C53" s="92"/>
      <c r="D53" s="92"/>
    </row>
    <row r="54" spans="2:12" ht="31.5" customHeight="1" x14ac:dyDescent="0.25">
      <c r="B54" s="155" t="s">
        <v>191</v>
      </c>
      <c r="C54" s="155"/>
      <c r="D54" s="155"/>
      <c r="E54" s="155"/>
      <c r="F54" s="155"/>
      <c r="G54" s="155"/>
      <c r="H54" s="155"/>
      <c r="I54" s="155"/>
      <c r="J54" s="155"/>
      <c r="K54" s="155"/>
      <c r="L54" s="155"/>
    </row>
    <row r="55" spans="2:12" ht="16.5" customHeight="1" x14ac:dyDescent="0.25"/>
    <row r="56" spans="2:12" ht="16.5" customHeight="1" x14ac:dyDescent="0.25"/>
    <row r="57" spans="2:12" ht="16.5" customHeight="1" x14ac:dyDescent="0.25"/>
    <row r="58" spans="2:12" ht="16.5" customHeight="1" x14ac:dyDescent="0.25"/>
    <row r="59" spans="2:12" ht="16.5" customHeight="1" x14ac:dyDescent="0.25"/>
    <row r="60" spans="2:12" ht="16.5" customHeight="1" x14ac:dyDescent="0.25"/>
    <row r="61" spans="2:12" ht="16.5" customHeight="1" x14ac:dyDescent="0.25"/>
    <row r="62" spans="2:12" ht="16.5" customHeight="1" x14ac:dyDescent="0.25"/>
    <row r="63" spans="2:12" ht="16.5" customHeight="1" x14ac:dyDescent="0.25"/>
    <row r="64" spans="2:12"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8" customHeight="1" x14ac:dyDescent="0.25"/>
    <row r="74" ht="18.75"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56.25" customHeight="1" x14ac:dyDescent="0.25"/>
    <row r="94" ht="19.5"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28.5" customHeight="1" x14ac:dyDescent="0.25"/>
    <row r="114" ht="16.5" customHeight="1" x14ac:dyDescent="0.25"/>
    <row r="115" ht="16.5" customHeight="1" x14ac:dyDescent="0.25"/>
    <row r="116" ht="18" customHeight="1" x14ac:dyDescent="0.25"/>
    <row r="118" ht="15" customHeight="1" x14ac:dyDescent="0.25"/>
    <row r="120" ht="16.5" customHeight="1" x14ac:dyDescent="0.25"/>
    <row r="121" ht="16.5" customHeight="1" x14ac:dyDescent="0.25"/>
    <row r="122" ht="18.75" customHeight="1" x14ac:dyDescent="0.25"/>
    <row r="123" ht="16.5" customHeight="1" x14ac:dyDescent="0.25"/>
    <row r="125" ht="16.5" customHeight="1" x14ac:dyDescent="0.25"/>
    <row r="126" ht="20.25" customHeight="1" x14ac:dyDescent="0.25"/>
    <row r="127" ht="16.5" customHeight="1" x14ac:dyDescent="0.25"/>
    <row r="128" ht="16.5" customHeight="1" x14ac:dyDescent="0.25"/>
    <row r="129" ht="16.5" customHeight="1" x14ac:dyDescent="0.25"/>
    <row r="130" ht="16.5" customHeight="1" x14ac:dyDescent="0.25"/>
    <row r="131" ht="24.75" customHeight="1" x14ac:dyDescent="0.25"/>
    <row r="132" ht="16.5" customHeight="1" x14ac:dyDescent="0.25"/>
    <row r="134" ht="26.25" customHeight="1" x14ac:dyDescent="0.25"/>
    <row r="138" ht="20.25" customHeight="1" x14ac:dyDescent="0.25"/>
    <row r="139" ht="16.5" customHeight="1" x14ac:dyDescent="0.25"/>
    <row r="140" ht="16.5" customHeight="1" x14ac:dyDescent="0.25"/>
    <row r="141" ht="16.5" customHeight="1" x14ac:dyDescent="0.25"/>
    <row r="146" ht="16.5" customHeight="1" x14ac:dyDescent="0.25"/>
    <row r="147" ht="16.5" customHeight="1" x14ac:dyDescent="0.25"/>
    <row r="148" ht="16.5" customHeight="1" x14ac:dyDescent="0.25"/>
    <row r="149" ht="31.5" customHeight="1" x14ac:dyDescent="0.25"/>
    <row r="151" ht="16.5" customHeight="1" x14ac:dyDescent="0.25"/>
    <row r="153" ht="24.75" customHeight="1" x14ac:dyDescent="0.25"/>
    <row r="158" ht="16.5" customHeight="1" x14ac:dyDescent="0.25"/>
    <row r="159" ht="16.5" customHeight="1" x14ac:dyDescent="0.25"/>
    <row r="160" ht="16.5" customHeight="1" x14ac:dyDescent="0.25"/>
    <row r="165" ht="16.5" customHeight="1" x14ac:dyDescent="0.25"/>
    <row r="166" ht="16.5" customHeight="1" x14ac:dyDescent="0.25"/>
    <row r="167" ht="26.25" customHeight="1" x14ac:dyDescent="0.25"/>
    <row r="168" ht="16.5" customHeight="1" x14ac:dyDescent="0.25"/>
    <row r="170" ht="16.5" customHeight="1" x14ac:dyDescent="0.25"/>
    <row r="172" ht="24.75" customHeight="1" x14ac:dyDescent="0.25"/>
    <row r="177" ht="16.5" customHeight="1" x14ac:dyDescent="0.25"/>
    <row r="178" ht="16.5" customHeight="1" x14ac:dyDescent="0.25"/>
    <row r="179" ht="15.75" customHeight="1" x14ac:dyDescent="0.25"/>
    <row r="184" ht="16.5" customHeight="1" x14ac:dyDescent="0.25"/>
    <row r="185" ht="26.25" customHeight="1" x14ac:dyDescent="0.25"/>
    <row r="186" ht="16.5" customHeight="1" x14ac:dyDescent="0.25"/>
    <row r="187" ht="16.5" customHeight="1" x14ac:dyDescent="0.25"/>
    <row r="189" ht="16.5" customHeight="1" x14ac:dyDescent="0.25"/>
    <row r="191" ht="36" customHeight="1" x14ac:dyDescent="0.25"/>
    <row r="196" ht="16.5" customHeight="1" x14ac:dyDescent="0.25"/>
    <row r="197" ht="33.75" customHeight="1" x14ac:dyDescent="0.25"/>
    <row r="198" ht="15.75" customHeight="1" x14ac:dyDescent="0.25"/>
    <row r="199" ht="17.25" customHeight="1" x14ac:dyDescent="0.25"/>
  </sheetData>
  <mergeCells count="48">
    <mergeCell ref="B42:H42"/>
    <mergeCell ref="B46:C46"/>
    <mergeCell ref="B54:L54"/>
    <mergeCell ref="B6:C6"/>
    <mergeCell ref="B5:L5"/>
    <mergeCell ref="B7:L7"/>
    <mergeCell ref="B24:C24"/>
    <mergeCell ref="B29:C29"/>
    <mergeCell ref="B8:C8"/>
    <mergeCell ref="B27:C27"/>
    <mergeCell ref="B9:C9"/>
    <mergeCell ref="B10:C10"/>
    <mergeCell ref="B11:C11"/>
    <mergeCell ref="B12:L12"/>
    <mergeCell ref="B3:C3"/>
    <mergeCell ref="B4:C4"/>
    <mergeCell ref="E1:L1"/>
    <mergeCell ref="E2:L2"/>
    <mergeCell ref="E3:L3"/>
    <mergeCell ref="E4:L4"/>
    <mergeCell ref="B13:C13"/>
    <mergeCell ref="B15:C15"/>
    <mergeCell ref="B18:C18"/>
    <mergeCell ref="B19:C19"/>
    <mergeCell ref="B14:C14"/>
    <mergeCell ref="B16:C16"/>
    <mergeCell ref="B17:C17"/>
    <mergeCell ref="B20:C20"/>
    <mergeCell ref="B36:C36"/>
    <mergeCell ref="B39:I39"/>
    <mergeCell ref="B40:I40"/>
    <mergeCell ref="B41:H41"/>
    <mergeCell ref="B53:D53"/>
    <mergeCell ref="B47:D47"/>
    <mergeCell ref="B48:D48"/>
    <mergeCell ref="B49:C49"/>
    <mergeCell ref="B21:C21"/>
    <mergeCell ref="B23:L23"/>
    <mergeCell ref="B25:C25"/>
    <mergeCell ref="B26:C26"/>
    <mergeCell ref="B51:E51"/>
    <mergeCell ref="B37:C37"/>
    <mergeCell ref="B34:C34"/>
    <mergeCell ref="B22:C22"/>
    <mergeCell ref="B32:C32"/>
    <mergeCell ref="B35:C35"/>
    <mergeCell ref="B31:L31"/>
    <mergeCell ref="B33:L33"/>
  </mergeCells>
  <pageMargins left="0.7" right="0.7" top="0.75" bottom="0.75" header="0.3" footer="0.3"/>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219"/>
  <sheetViews>
    <sheetView showGridLines="0" topLeftCell="A5" zoomScale="90" zoomScaleNormal="90" workbookViewId="0">
      <selection activeCell="I6" sqref="I6:J6"/>
    </sheetView>
  </sheetViews>
  <sheetFormatPr baseColWidth="10" defaultColWidth="11.42578125" defaultRowHeight="15" x14ac:dyDescent="0.25"/>
  <cols>
    <col min="1" max="1" width="2.42578125" style="6" customWidth="1"/>
    <col min="2" max="2" width="18.28515625" customWidth="1"/>
    <col min="3" max="3" width="14.85546875" customWidth="1"/>
    <col min="4" max="4" width="10.140625" hidden="1" customWidth="1"/>
    <col min="5" max="5" width="52.28515625" hidden="1" customWidth="1"/>
    <col min="6" max="6" width="10.5703125" style="3" hidden="1" customWidth="1"/>
    <col min="7" max="7" width="16.5703125" style="3" hidden="1" customWidth="1"/>
    <col min="8" max="8" width="16.85546875" hidden="1" customWidth="1"/>
    <col min="9" max="10" width="19.42578125" customWidth="1"/>
    <col min="11" max="11" width="16.85546875" customWidth="1"/>
    <col min="12" max="12" width="14.7109375" style="1" customWidth="1"/>
    <col min="13" max="14" width="11.42578125" style="6"/>
    <col min="15" max="15" width="14" style="6" customWidth="1"/>
    <col min="16" max="16384" width="11.42578125" style="6"/>
  </cols>
  <sheetData>
    <row r="1" spans="2:12" ht="31.5" customHeight="1" x14ac:dyDescent="0.35">
      <c r="B1" s="4"/>
      <c r="C1" s="5"/>
      <c r="D1" s="5"/>
      <c r="E1" s="137" t="s">
        <v>11</v>
      </c>
      <c r="F1" s="138"/>
      <c r="G1" s="138"/>
      <c r="H1" s="138"/>
      <c r="I1" s="138"/>
      <c r="J1" s="138"/>
      <c r="K1" s="138"/>
      <c r="L1" s="139"/>
    </row>
    <row r="2" spans="2:12" ht="31.5" customHeight="1" x14ac:dyDescent="0.35">
      <c r="B2" s="7"/>
      <c r="C2" s="8"/>
      <c r="D2" s="8"/>
      <c r="E2" s="140" t="s">
        <v>12</v>
      </c>
      <c r="F2" s="141"/>
      <c r="G2" s="141"/>
      <c r="H2" s="141"/>
      <c r="I2" s="141"/>
      <c r="J2" s="141"/>
      <c r="K2" s="141"/>
      <c r="L2" s="142"/>
    </row>
    <row r="3" spans="2:12" s="46" customFormat="1" ht="28.5" customHeight="1" x14ac:dyDescent="0.25">
      <c r="B3" s="113" t="s">
        <v>13</v>
      </c>
      <c r="C3" s="113"/>
      <c r="D3" s="59"/>
      <c r="E3" s="120" t="s">
        <v>85</v>
      </c>
      <c r="F3" s="121"/>
      <c r="G3" s="121"/>
      <c r="H3" s="121"/>
      <c r="I3" s="121"/>
      <c r="J3" s="121"/>
      <c r="K3" s="121"/>
      <c r="L3" s="122"/>
    </row>
    <row r="4" spans="2:12" s="46" customFormat="1" ht="19.899999999999999" customHeight="1" x14ac:dyDescent="0.25">
      <c r="B4" s="113" t="s">
        <v>14</v>
      </c>
      <c r="C4" s="113"/>
      <c r="D4" s="59"/>
      <c r="E4" s="123">
        <v>44838</v>
      </c>
      <c r="F4" s="124"/>
      <c r="G4" s="124"/>
      <c r="H4" s="124"/>
      <c r="I4" s="124"/>
      <c r="J4" s="124"/>
      <c r="K4" s="124"/>
      <c r="L4" s="125"/>
    </row>
    <row r="5" spans="2:12" ht="24.75" customHeight="1" x14ac:dyDescent="0.25">
      <c r="B5" s="143" t="s">
        <v>160</v>
      </c>
      <c r="C5" s="143"/>
      <c r="D5" s="143"/>
      <c r="E5" s="143"/>
      <c r="F5" s="143"/>
      <c r="G5" s="143"/>
      <c r="H5" s="143"/>
      <c r="I5" s="143"/>
      <c r="J5" s="143"/>
      <c r="K5" s="143"/>
      <c r="L5" s="143"/>
    </row>
    <row r="6" spans="2:12" s="45" customFormat="1" ht="45.75" customHeight="1" x14ac:dyDescent="0.2">
      <c r="B6" s="126" t="s">
        <v>15</v>
      </c>
      <c r="C6" s="126"/>
      <c r="D6" s="51" t="s">
        <v>70</v>
      </c>
      <c r="E6" s="51" t="s">
        <v>16</v>
      </c>
      <c r="F6" s="52" t="s">
        <v>17</v>
      </c>
      <c r="G6" s="52" t="s">
        <v>7</v>
      </c>
      <c r="H6" s="53" t="s">
        <v>18</v>
      </c>
      <c r="I6" s="151" t="s">
        <v>187</v>
      </c>
      <c r="J6" s="151" t="s">
        <v>188</v>
      </c>
      <c r="K6" s="63" t="s">
        <v>45</v>
      </c>
      <c r="L6" s="63" t="s">
        <v>46</v>
      </c>
    </row>
    <row r="7" spans="2:12" s="45" customFormat="1" ht="35.25" customHeight="1" x14ac:dyDescent="0.2">
      <c r="B7" s="96" t="s">
        <v>68</v>
      </c>
      <c r="C7" s="97"/>
      <c r="D7" s="97"/>
      <c r="E7" s="97"/>
      <c r="F7" s="97"/>
      <c r="G7" s="97"/>
      <c r="H7" s="97"/>
      <c r="I7" s="97"/>
      <c r="J7" s="97"/>
      <c r="K7" s="97"/>
      <c r="L7" s="98"/>
    </row>
    <row r="8" spans="2:12" s="46" customFormat="1" ht="25.5" customHeight="1" x14ac:dyDescent="0.25">
      <c r="B8" s="128" t="s">
        <v>20</v>
      </c>
      <c r="C8" s="128"/>
      <c r="D8" s="14" t="s">
        <v>79</v>
      </c>
      <c r="E8" s="14" t="s">
        <v>114</v>
      </c>
      <c r="F8" s="14" t="s">
        <v>9</v>
      </c>
      <c r="G8" s="14" t="s">
        <v>115</v>
      </c>
      <c r="H8" s="86" t="s">
        <v>159</v>
      </c>
      <c r="I8" s="22">
        <v>100</v>
      </c>
      <c r="J8" s="22">
        <v>8</v>
      </c>
      <c r="K8" s="14">
        <v>4</v>
      </c>
      <c r="L8" s="15">
        <f>+I8*K8*J8</f>
        <v>3200</v>
      </c>
    </row>
    <row r="9" spans="2:12" s="46" customFormat="1" ht="25.5" customHeight="1" x14ac:dyDescent="0.25">
      <c r="B9" s="129" t="s">
        <v>21</v>
      </c>
      <c r="C9" s="129"/>
      <c r="D9" s="16" t="s">
        <v>79</v>
      </c>
      <c r="E9" s="16" t="s">
        <v>114</v>
      </c>
      <c r="F9" s="16" t="s">
        <v>9</v>
      </c>
      <c r="G9" s="16" t="s">
        <v>115</v>
      </c>
      <c r="H9" s="86" t="s">
        <v>159</v>
      </c>
      <c r="I9" s="22">
        <v>100</v>
      </c>
      <c r="J9" s="22">
        <v>8</v>
      </c>
      <c r="K9" s="14">
        <v>4</v>
      </c>
      <c r="L9" s="15">
        <f t="shared" ref="L9:L19" si="0">+I9*K9*J9</f>
        <v>3200</v>
      </c>
    </row>
    <row r="10" spans="2:12" s="46" customFormat="1" ht="25.5" customHeight="1" x14ac:dyDescent="0.25">
      <c r="B10" s="129" t="s">
        <v>22</v>
      </c>
      <c r="C10" s="129"/>
      <c r="D10" s="16" t="s">
        <v>79</v>
      </c>
      <c r="E10" s="16" t="s">
        <v>114</v>
      </c>
      <c r="F10" s="16" t="s">
        <v>9</v>
      </c>
      <c r="G10" s="16" t="s">
        <v>115</v>
      </c>
      <c r="H10" s="86" t="s">
        <v>159</v>
      </c>
      <c r="I10" s="22">
        <v>100</v>
      </c>
      <c r="J10" s="22">
        <v>8</v>
      </c>
      <c r="K10" s="14">
        <v>4</v>
      </c>
      <c r="L10" s="15">
        <f t="shared" si="0"/>
        <v>3200</v>
      </c>
    </row>
    <row r="11" spans="2:12" s="46" customFormat="1" ht="25.5" customHeight="1" x14ac:dyDescent="0.25">
      <c r="B11" s="129" t="s">
        <v>23</v>
      </c>
      <c r="C11" s="129"/>
      <c r="D11" s="16" t="s">
        <v>79</v>
      </c>
      <c r="E11" s="16" t="s">
        <v>114</v>
      </c>
      <c r="F11" s="16" t="s">
        <v>9</v>
      </c>
      <c r="G11" s="16" t="s">
        <v>115</v>
      </c>
      <c r="H11" s="86" t="s">
        <v>159</v>
      </c>
      <c r="I11" s="22">
        <v>100</v>
      </c>
      <c r="J11" s="22">
        <v>8</v>
      </c>
      <c r="K11" s="14">
        <v>4</v>
      </c>
      <c r="L11" s="15">
        <f t="shared" si="0"/>
        <v>3200</v>
      </c>
    </row>
    <row r="12" spans="2:12" s="46" customFormat="1" ht="25.5" customHeight="1" x14ac:dyDescent="0.25">
      <c r="B12" s="133" t="s">
        <v>24</v>
      </c>
      <c r="C12" s="133"/>
      <c r="D12" s="16" t="s">
        <v>79</v>
      </c>
      <c r="E12" s="17" t="s">
        <v>114</v>
      </c>
      <c r="F12" s="17" t="s">
        <v>9</v>
      </c>
      <c r="G12" s="17" t="s">
        <v>115</v>
      </c>
      <c r="H12" s="86" t="s">
        <v>159</v>
      </c>
      <c r="I12" s="22">
        <v>100</v>
      </c>
      <c r="J12" s="22">
        <v>8</v>
      </c>
      <c r="K12" s="14">
        <v>4</v>
      </c>
      <c r="L12" s="15">
        <f t="shared" si="0"/>
        <v>3200</v>
      </c>
    </row>
    <row r="13" spans="2:12" ht="35.25" customHeight="1" x14ac:dyDescent="0.25">
      <c r="B13" s="96" t="s">
        <v>25</v>
      </c>
      <c r="C13" s="97"/>
      <c r="D13" s="49"/>
      <c r="E13" s="9"/>
      <c r="F13" s="10"/>
      <c r="G13" s="10"/>
      <c r="H13" s="11"/>
      <c r="I13" s="11"/>
      <c r="J13" s="11"/>
      <c r="K13" s="11"/>
      <c r="L13" s="12"/>
    </row>
    <row r="14" spans="2:12" s="45" customFormat="1" ht="31.5" customHeight="1" x14ac:dyDescent="0.2">
      <c r="B14" s="134" t="s">
        <v>26</v>
      </c>
      <c r="C14" s="134"/>
      <c r="D14" s="14" t="s">
        <v>78</v>
      </c>
      <c r="E14" s="14" t="s">
        <v>116</v>
      </c>
      <c r="F14" s="13" t="s">
        <v>9</v>
      </c>
      <c r="G14" s="14" t="s">
        <v>122</v>
      </c>
      <c r="H14" s="16" t="s">
        <v>106</v>
      </c>
      <c r="I14" s="22">
        <v>1000</v>
      </c>
      <c r="J14" s="22">
        <v>8</v>
      </c>
      <c r="K14" s="14">
        <v>4</v>
      </c>
      <c r="L14" s="15">
        <f t="shared" si="0"/>
        <v>32000</v>
      </c>
    </row>
    <row r="15" spans="2:12" s="45" customFormat="1" ht="31.5" customHeight="1" x14ac:dyDescent="0.2">
      <c r="B15" s="136" t="s">
        <v>27</v>
      </c>
      <c r="C15" s="136"/>
      <c r="D15" s="14" t="s">
        <v>78</v>
      </c>
      <c r="E15" s="16" t="s">
        <v>117</v>
      </c>
      <c r="F15" s="13" t="s">
        <v>9</v>
      </c>
      <c r="G15" s="16" t="s">
        <v>123</v>
      </c>
      <c r="H15" s="16" t="s">
        <v>106</v>
      </c>
      <c r="I15" s="22">
        <v>1000</v>
      </c>
      <c r="J15" s="22">
        <v>8</v>
      </c>
      <c r="K15" s="14">
        <v>4</v>
      </c>
      <c r="L15" s="15">
        <f t="shared" si="0"/>
        <v>32000</v>
      </c>
    </row>
    <row r="16" spans="2:12" s="45" customFormat="1" ht="30" customHeight="1" x14ac:dyDescent="0.2">
      <c r="B16" s="135" t="s">
        <v>0</v>
      </c>
      <c r="C16" s="135"/>
      <c r="D16" s="14" t="s">
        <v>78</v>
      </c>
      <c r="E16" s="18" t="s">
        <v>118</v>
      </c>
      <c r="F16" s="13" t="s">
        <v>9</v>
      </c>
      <c r="G16" s="79" t="s">
        <v>124</v>
      </c>
      <c r="H16" s="16" t="s">
        <v>106</v>
      </c>
      <c r="I16" s="22">
        <v>375</v>
      </c>
      <c r="J16" s="22">
        <v>8</v>
      </c>
      <c r="K16" s="14">
        <v>4</v>
      </c>
      <c r="L16" s="15">
        <f t="shared" si="0"/>
        <v>12000</v>
      </c>
    </row>
    <row r="17" spans="2:15" s="45" customFormat="1" ht="28.5" customHeight="1" x14ac:dyDescent="0.2">
      <c r="B17" s="129" t="s">
        <v>1</v>
      </c>
      <c r="C17" s="129"/>
      <c r="D17" s="14" t="s">
        <v>78</v>
      </c>
      <c r="E17" s="16" t="s">
        <v>119</v>
      </c>
      <c r="F17" s="13" t="s">
        <v>9</v>
      </c>
      <c r="G17" s="80" t="s">
        <v>125</v>
      </c>
      <c r="H17" s="16" t="s">
        <v>106</v>
      </c>
      <c r="I17" s="22">
        <v>350</v>
      </c>
      <c r="J17" s="22">
        <v>8</v>
      </c>
      <c r="K17" s="14">
        <v>4</v>
      </c>
      <c r="L17" s="15">
        <f t="shared" si="0"/>
        <v>11200</v>
      </c>
    </row>
    <row r="18" spans="2:15" s="45" customFormat="1" ht="27.75" customHeight="1" x14ac:dyDescent="0.2">
      <c r="B18" s="135" t="s">
        <v>2</v>
      </c>
      <c r="C18" s="135"/>
      <c r="D18" s="14" t="s">
        <v>78</v>
      </c>
      <c r="E18" s="18" t="s">
        <v>120</v>
      </c>
      <c r="F18" s="13" t="s">
        <v>9</v>
      </c>
      <c r="G18" s="79" t="s">
        <v>126</v>
      </c>
      <c r="H18" s="16" t="s">
        <v>106</v>
      </c>
      <c r="I18" s="22">
        <v>350</v>
      </c>
      <c r="J18" s="22">
        <v>8</v>
      </c>
      <c r="K18" s="14">
        <v>4</v>
      </c>
      <c r="L18" s="15">
        <f t="shared" si="0"/>
        <v>11200</v>
      </c>
    </row>
    <row r="19" spans="2:15" s="45" customFormat="1" ht="33.75" customHeight="1" x14ac:dyDescent="0.2">
      <c r="B19" s="129" t="s">
        <v>19</v>
      </c>
      <c r="C19" s="129"/>
      <c r="D19" s="14" t="s">
        <v>78</v>
      </c>
      <c r="E19" s="16" t="s">
        <v>121</v>
      </c>
      <c r="F19" s="13" t="s">
        <v>9</v>
      </c>
      <c r="G19" s="78" t="s">
        <v>127</v>
      </c>
      <c r="H19" s="16" t="s">
        <v>106</v>
      </c>
      <c r="I19" s="22">
        <v>350</v>
      </c>
      <c r="J19" s="22">
        <v>8</v>
      </c>
      <c r="K19" s="14">
        <v>4</v>
      </c>
      <c r="L19" s="15">
        <f t="shared" si="0"/>
        <v>11200</v>
      </c>
    </row>
    <row r="20" spans="2:15" ht="31.5" customHeight="1" x14ac:dyDescent="0.25">
      <c r="F20"/>
      <c r="G20"/>
      <c r="L20"/>
    </row>
    <row r="21" spans="2:15" customFormat="1" ht="31.5" customHeight="1" x14ac:dyDescent="0.25">
      <c r="B21" s="152" t="s">
        <v>67</v>
      </c>
      <c r="C21" s="152"/>
      <c r="D21" s="152"/>
      <c r="E21" s="152"/>
      <c r="F21" s="152"/>
      <c r="G21" s="152"/>
      <c r="H21" s="152"/>
      <c r="I21" s="152"/>
      <c r="K21" s="152" t="s">
        <v>67</v>
      </c>
      <c r="L21" s="152"/>
      <c r="M21" s="152"/>
      <c r="N21" s="152"/>
      <c r="O21" s="152"/>
    </row>
    <row r="22" spans="2:15" customFormat="1" ht="20.25" customHeight="1" x14ac:dyDescent="0.25">
      <c r="B22" s="152" t="s">
        <v>189</v>
      </c>
      <c r="C22" s="152"/>
      <c r="D22" s="152"/>
      <c r="E22" s="152"/>
      <c r="F22" s="152"/>
      <c r="G22" s="152"/>
      <c r="H22" s="152"/>
      <c r="I22" s="152"/>
      <c r="K22" s="152" t="s">
        <v>192</v>
      </c>
      <c r="L22" s="152"/>
      <c r="M22" s="152"/>
      <c r="N22" s="152"/>
      <c r="O22" s="152"/>
    </row>
    <row r="23" spans="2:15" customFormat="1" ht="24.75" customHeight="1" x14ac:dyDescent="0.25">
      <c r="B23" s="156" t="s">
        <v>193</v>
      </c>
      <c r="C23" s="157"/>
      <c r="D23" s="157"/>
      <c r="E23" s="157"/>
      <c r="F23" s="157"/>
      <c r="G23" s="157"/>
      <c r="H23" s="157"/>
      <c r="I23" s="20"/>
      <c r="K23" s="110" t="s">
        <v>170</v>
      </c>
      <c r="L23" s="108"/>
      <c r="M23" s="108"/>
      <c r="N23" s="109"/>
      <c r="O23" s="20"/>
    </row>
    <row r="24" spans="2:15" customFormat="1" x14ac:dyDescent="0.25">
      <c r="B24" s="85" t="s">
        <v>168</v>
      </c>
      <c r="C24" s="89"/>
      <c r="D24" s="89"/>
      <c r="E24" s="89"/>
      <c r="F24" s="89"/>
      <c r="G24" s="89"/>
      <c r="H24" s="90"/>
      <c r="I24" s="20">
        <v>1000</v>
      </c>
      <c r="K24" s="85" t="s">
        <v>168</v>
      </c>
      <c r="L24" s="89"/>
      <c r="M24" s="89"/>
      <c r="N24" s="90"/>
      <c r="O24" s="20">
        <v>1000</v>
      </c>
    </row>
    <row r="25" spans="2:15" customFormat="1" x14ac:dyDescent="0.25">
      <c r="B25" s="85" t="s">
        <v>169</v>
      </c>
      <c r="C25" s="89"/>
      <c r="D25" s="89"/>
      <c r="E25" s="89"/>
      <c r="F25" s="89"/>
      <c r="G25" s="89"/>
      <c r="H25" s="90"/>
      <c r="I25" s="20">
        <v>800</v>
      </c>
      <c r="K25" s="85" t="s">
        <v>169</v>
      </c>
      <c r="L25" s="89"/>
      <c r="M25" s="89"/>
      <c r="N25" s="90"/>
      <c r="O25" s="20">
        <v>800</v>
      </c>
    </row>
    <row r="26" spans="2:15" customFormat="1" x14ac:dyDescent="0.25">
      <c r="B26" s="85"/>
      <c r="C26" s="89"/>
      <c r="D26" s="89"/>
      <c r="E26" s="89"/>
      <c r="F26" s="89"/>
      <c r="G26" s="89"/>
      <c r="H26" s="158" t="s">
        <v>194</v>
      </c>
      <c r="I26" s="20">
        <f>SUM(I24:I25)</f>
        <v>1800</v>
      </c>
      <c r="K26" s="85"/>
      <c r="L26" s="89"/>
      <c r="M26" s="89"/>
      <c r="N26" s="158" t="s">
        <v>194</v>
      </c>
      <c r="O26" s="20">
        <f>SUM(O24:O25)</f>
        <v>1800</v>
      </c>
    </row>
    <row r="27" spans="2:15" customFormat="1" ht="26.25" customHeight="1" x14ac:dyDescent="0.25">
      <c r="B27" s="110" t="s">
        <v>195</v>
      </c>
      <c r="C27" s="108"/>
      <c r="D27" s="108"/>
      <c r="E27" s="108"/>
      <c r="F27" s="108"/>
      <c r="G27" s="108"/>
      <c r="H27" s="109"/>
      <c r="I27" s="20"/>
      <c r="K27" s="110" t="s">
        <v>176</v>
      </c>
      <c r="L27" s="108"/>
      <c r="M27" s="108"/>
      <c r="N27" s="109"/>
      <c r="O27" s="20"/>
    </row>
    <row r="28" spans="2:15" customFormat="1" x14ac:dyDescent="0.25">
      <c r="B28" s="85" t="s">
        <v>181</v>
      </c>
      <c r="C28" s="89"/>
      <c r="D28" s="89"/>
      <c r="E28" s="89"/>
      <c r="F28" s="89"/>
      <c r="G28" s="89"/>
      <c r="H28" s="90"/>
      <c r="I28" s="20">
        <v>700</v>
      </c>
      <c r="K28" s="85" t="s">
        <v>181</v>
      </c>
      <c r="L28" s="89"/>
      <c r="M28" s="89"/>
      <c r="N28" s="90"/>
      <c r="O28" s="20">
        <v>700</v>
      </c>
    </row>
    <row r="29" spans="2:15" customFormat="1" x14ac:dyDescent="0.25">
      <c r="B29" s="85" t="s">
        <v>182</v>
      </c>
      <c r="C29" s="89"/>
      <c r="D29" s="89"/>
      <c r="E29" s="89"/>
      <c r="F29" s="89"/>
      <c r="G29" s="89"/>
      <c r="H29" s="90"/>
      <c r="I29" s="20">
        <v>450</v>
      </c>
      <c r="K29" s="85" t="s">
        <v>182</v>
      </c>
      <c r="L29" s="89"/>
      <c r="M29" s="89"/>
      <c r="N29" s="90"/>
      <c r="O29" s="20">
        <v>450</v>
      </c>
    </row>
    <row r="30" spans="2:15" customFormat="1" x14ac:dyDescent="0.25">
      <c r="B30" s="85" t="s">
        <v>175</v>
      </c>
      <c r="C30" s="89"/>
      <c r="D30" s="89"/>
      <c r="E30" s="89"/>
      <c r="F30" s="89"/>
      <c r="G30" s="89"/>
      <c r="H30" s="90"/>
      <c r="I30" s="20">
        <v>2600</v>
      </c>
      <c r="K30" s="85" t="s">
        <v>175</v>
      </c>
      <c r="L30" s="89"/>
      <c r="M30" s="89"/>
      <c r="N30" s="90"/>
      <c r="O30" s="20">
        <v>2600</v>
      </c>
    </row>
    <row r="31" spans="2:15" customFormat="1" x14ac:dyDescent="0.25">
      <c r="B31" s="85" t="s">
        <v>174</v>
      </c>
      <c r="C31" s="89"/>
      <c r="D31" s="89"/>
      <c r="E31" s="89"/>
      <c r="F31" s="89"/>
      <c r="G31" s="89"/>
      <c r="H31" s="90"/>
      <c r="I31" s="20">
        <v>1000</v>
      </c>
      <c r="K31" s="85" t="s">
        <v>174</v>
      </c>
      <c r="L31" s="89"/>
      <c r="M31" s="89"/>
      <c r="N31" s="90"/>
      <c r="O31" s="20">
        <v>1000</v>
      </c>
    </row>
    <row r="32" spans="2:15" customFormat="1" x14ac:dyDescent="0.25">
      <c r="B32" s="85" t="s">
        <v>172</v>
      </c>
      <c r="C32" s="89"/>
      <c r="D32" s="89"/>
      <c r="E32" s="89"/>
      <c r="F32" s="89"/>
      <c r="G32" s="89"/>
      <c r="H32" s="90"/>
      <c r="I32" s="20">
        <v>1800</v>
      </c>
      <c r="K32" s="85" t="s">
        <v>172</v>
      </c>
      <c r="L32" s="89"/>
      <c r="M32" s="89"/>
      <c r="N32" s="90"/>
      <c r="O32" s="20">
        <v>3600</v>
      </c>
    </row>
    <row r="33" spans="2:15" customFormat="1" x14ac:dyDescent="0.25">
      <c r="B33" s="85" t="s">
        <v>196</v>
      </c>
      <c r="C33" s="89"/>
      <c r="D33" s="89"/>
      <c r="E33" s="89"/>
      <c r="F33" s="89"/>
      <c r="G33" s="89"/>
      <c r="H33" s="90"/>
      <c r="I33" s="20">
        <v>1800</v>
      </c>
      <c r="K33" s="85" t="s">
        <v>173</v>
      </c>
      <c r="L33" s="89"/>
      <c r="M33" s="89"/>
      <c r="N33" s="90"/>
      <c r="O33" s="20">
        <v>3600</v>
      </c>
    </row>
    <row r="34" spans="2:15" customFormat="1" x14ac:dyDescent="0.25">
      <c r="B34" s="85"/>
      <c r="C34" s="89"/>
      <c r="D34" s="89"/>
      <c r="E34" s="89"/>
      <c r="F34" s="89"/>
      <c r="G34" s="89"/>
      <c r="H34" s="158" t="s">
        <v>194</v>
      </c>
      <c r="I34" s="20">
        <f>SUM(I28:I33)</f>
        <v>8350</v>
      </c>
      <c r="K34" s="85"/>
      <c r="L34" s="89"/>
      <c r="M34" s="89"/>
      <c r="N34" s="158" t="s">
        <v>194</v>
      </c>
      <c r="O34" s="20">
        <f>SUM(O28:O33)</f>
        <v>11950</v>
      </c>
    </row>
    <row r="35" spans="2:15" customFormat="1" ht="61.5" customHeight="1" x14ac:dyDescent="0.25">
      <c r="B35" s="107" t="s">
        <v>171</v>
      </c>
      <c r="C35" s="108"/>
      <c r="D35" s="108"/>
      <c r="E35" s="108"/>
      <c r="F35" s="108"/>
      <c r="G35" s="108"/>
      <c r="H35" s="109"/>
      <c r="I35" s="20">
        <v>900</v>
      </c>
      <c r="K35" s="107" t="s">
        <v>171</v>
      </c>
      <c r="L35" s="108"/>
      <c r="M35" s="108"/>
      <c r="N35" s="109"/>
      <c r="O35" s="20">
        <v>900</v>
      </c>
    </row>
    <row r="36" spans="2:15" customFormat="1" ht="17.25" customHeight="1" x14ac:dyDescent="0.25">
      <c r="B36" s="88"/>
      <c r="C36" s="89"/>
      <c r="D36" s="89"/>
      <c r="E36" s="89"/>
      <c r="F36" s="89"/>
      <c r="G36" s="89"/>
      <c r="H36" s="158" t="s">
        <v>194</v>
      </c>
      <c r="I36" s="20">
        <f>SUM(I35)</f>
        <v>900</v>
      </c>
      <c r="K36" s="88"/>
      <c r="L36" s="89"/>
      <c r="M36" s="89"/>
      <c r="N36" s="158" t="s">
        <v>194</v>
      </c>
      <c r="O36" s="20">
        <f>SUM(O35)</f>
        <v>900</v>
      </c>
    </row>
    <row r="37" spans="2:15" customFormat="1" ht="26.45" customHeight="1" x14ac:dyDescent="0.25">
      <c r="B37" s="130" t="s">
        <v>197</v>
      </c>
      <c r="C37" s="131"/>
      <c r="D37" s="131"/>
      <c r="E37" s="131"/>
      <c r="F37" s="131"/>
      <c r="G37" s="131"/>
      <c r="H37" s="132"/>
      <c r="I37" s="159">
        <f>SUM(+I26+I34+I36)</f>
        <v>11050</v>
      </c>
      <c r="K37" s="130" t="s">
        <v>198</v>
      </c>
      <c r="L37" s="131"/>
      <c r="M37" s="131"/>
      <c r="N37" s="132"/>
      <c r="O37" s="159">
        <f>+O26+O34+O36</f>
        <v>14650</v>
      </c>
    </row>
    <row r="38" spans="2:15" customFormat="1" ht="16.5" customHeight="1" x14ac:dyDescent="0.25">
      <c r="F38" s="3"/>
      <c r="G38" s="3"/>
    </row>
    <row r="39" spans="2:15" customFormat="1" ht="16.5" customHeight="1" x14ac:dyDescent="0.25">
      <c r="F39" s="3"/>
      <c r="G39" s="3"/>
    </row>
    <row r="40" spans="2:15" customFormat="1" ht="30.75" customHeight="1" x14ac:dyDescent="0.25">
      <c r="B40" s="152" t="s">
        <v>199</v>
      </c>
      <c r="C40" s="152"/>
      <c r="D40" s="152"/>
      <c r="E40" s="152"/>
      <c r="F40" s="152"/>
      <c r="G40" s="152"/>
      <c r="H40" s="152"/>
      <c r="I40" s="152"/>
      <c r="K40" s="152" t="s">
        <v>200</v>
      </c>
      <c r="L40" s="152"/>
      <c r="M40" s="152"/>
      <c r="N40" s="152"/>
      <c r="O40" s="152"/>
    </row>
    <row r="41" spans="2:15" customFormat="1" ht="27" customHeight="1" x14ac:dyDescent="0.25">
      <c r="B41" s="110" t="s">
        <v>170</v>
      </c>
      <c r="C41" s="108"/>
      <c r="D41" s="108"/>
      <c r="E41" s="108"/>
      <c r="F41" s="108"/>
      <c r="G41" s="108"/>
      <c r="H41" s="109"/>
      <c r="I41" s="20"/>
      <c r="K41" s="110" t="s">
        <v>170</v>
      </c>
      <c r="L41" s="108"/>
      <c r="M41" s="108"/>
      <c r="N41" s="109"/>
      <c r="O41" s="20"/>
    </row>
    <row r="42" spans="2:15" customFormat="1" ht="16.5" customHeight="1" x14ac:dyDescent="0.25">
      <c r="B42" s="85" t="s">
        <v>168</v>
      </c>
      <c r="C42" s="89"/>
      <c r="D42" s="89"/>
      <c r="E42" s="89"/>
      <c r="F42" s="89"/>
      <c r="G42" s="89"/>
      <c r="H42" s="90"/>
      <c r="I42" s="20">
        <v>1000</v>
      </c>
      <c r="K42" s="85" t="s">
        <v>168</v>
      </c>
      <c r="L42" s="89"/>
      <c r="M42" s="89"/>
      <c r="N42" s="90"/>
      <c r="O42" s="20">
        <v>1000</v>
      </c>
    </row>
    <row r="43" spans="2:15" customFormat="1" x14ac:dyDescent="0.25">
      <c r="B43" s="85" t="s">
        <v>169</v>
      </c>
      <c r="C43" s="89"/>
      <c r="D43" s="89"/>
      <c r="E43" s="89"/>
      <c r="F43" s="89"/>
      <c r="G43" s="89"/>
      <c r="H43" s="90"/>
      <c r="I43" s="20">
        <v>800</v>
      </c>
      <c r="K43" s="85" t="s">
        <v>169</v>
      </c>
      <c r="L43" s="89"/>
      <c r="M43" s="89"/>
      <c r="N43" s="90"/>
      <c r="O43" s="20">
        <v>800</v>
      </c>
    </row>
    <row r="44" spans="2:15" customFormat="1" ht="16.5" customHeight="1" x14ac:dyDescent="0.25">
      <c r="B44" s="85" t="s">
        <v>168</v>
      </c>
      <c r="C44" s="89"/>
      <c r="D44" s="89"/>
      <c r="E44" s="89"/>
      <c r="F44" s="89"/>
      <c r="G44" s="89"/>
      <c r="H44" s="90"/>
      <c r="I44" s="20">
        <v>1000</v>
      </c>
      <c r="K44" s="85" t="s">
        <v>168</v>
      </c>
      <c r="L44" s="89"/>
      <c r="M44" s="89"/>
      <c r="N44" s="90"/>
      <c r="O44" s="20">
        <v>1000</v>
      </c>
    </row>
    <row r="45" spans="2:15" customFormat="1" ht="16.5" customHeight="1" x14ac:dyDescent="0.25">
      <c r="B45" s="85" t="s">
        <v>169</v>
      </c>
      <c r="C45" s="89"/>
      <c r="D45" s="89"/>
      <c r="E45" s="89"/>
      <c r="F45" s="89"/>
      <c r="G45" s="89"/>
      <c r="H45" s="90"/>
      <c r="I45" s="20">
        <v>800</v>
      </c>
      <c r="K45" s="85" t="s">
        <v>169</v>
      </c>
      <c r="L45" s="89"/>
      <c r="M45" s="89"/>
      <c r="N45" s="90"/>
      <c r="O45" s="20">
        <v>800</v>
      </c>
    </row>
    <row r="46" spans="2:15" customFormat="1" x14ac:dyDescent="0.25">
      <c r="B46" s="85"/>
      <c r="C46" s="89"/>
      <c r="D46" s="89"/>
      <c r="E46" s="89"/>
      <c r="F46" s="89"/>
      <c r="G46" s="89"/>
      <c r="H46" s="158" t="s">
        <v>194</v>
      </c>
      <c r="I46" s="20">
        <f>I26+O26</f>
        <v>3600</v>
      </c>
      <c r="K46" s="85"/>
      <c r="L46" s="89"/>
      <c r="M46" s="89"/>
      <c r="N46" s="158" t="s">
        <v>194</v>
      </c>
      <c r="O46" s="20">
        <f>O26*2</f>
        <v>3600</v>
      </c>
    </row>
    <row r="47" spans="2:15" customFormat="1" ht="25.5" customHeight="1" x14ac:dyDescent="0.25">
      <c r="B47" s="110" t="s">
        <v>201</v>
      </c>
      <c r="C47" s="108"/>
      <c r="D47" s="108"/>
      <c r="E47" s="108"/>
      <c r="F47" s="108"/>
      <c r="G47" s="108"/>
      <c r="H47" s="109"/>
      <c r="I47" s="20"/>
      <c r="K47" s="110" t="s">
        <v>202</v>
      </c>
      <c r="L47" s="108"/>
      <c r="M47" s="108"/>
      <c r="N47" s="109"/>
      <c r="O47" s="20"/>
    </row>
    <row r="48" spans="2:15" customFormat="1" ht="16.5" customHeight="1" x14ac:dyDescent="0.25">
      <c r="B48" s="85" t="s">
        <v>181</v>
      </c>
      <c r="C48" s="89"/>
      <c r="D48" s="89"/>
      <c r="E48" s="89"/>
      <c r="F48" s="89"/>
      <c r="G48" s="89"/>
      <c r="H48" s="90"/>
      <c r="I48" s="20">
        <v>700</v>
      </c>
      <c r="K48" s="85" t="s">
        <v>181</v>
      </c>
      <c r="L48" s="89"/>
      <c r="M48" s="89"/>
      <c r="N48" s="90"/>
      <c r="O48" s="20">
        <v>700</v>
      </c>
    </row>
    <row r="49" spans="2:15" customFormat="1" ht="16.5" customHeight="1" x14ac:dyDescent="0.25">
      <c r="B49" s="85" t="s">
        <v>182</v>
      </c>
      <c r="C49" s="89"/>
      <c r="D49" s="89"/>
      <c r="E49" s="89"/>
      <c r="F49" s="89"/>
      <c r="G49" s="89"/>
      <c r="H49" s="90"/>
      <c r="I49" s="20">
        <v>450</v>
      </c>
      <c r="K49" s="85" t="s">
        <v>182</v>
      </c>
      <c r="L49" s="89"/>
      <c r="M49" s="89"/>
      <c r="N49" s="90"/>
      <c r="O49" s="20">
        <v>450</v>
      </c>
    </row>
    <row r="50" spans="2:15" customFormat="1" ht="16.5" customHeight="1" x14ac:dyDescent="0.25">
      <c r="B50" s="85" t="s">
        <v>175</v>
      </c>
      <c r="C50" s="89"/>
      <c r="D50" s="89"/>
      <c r="E50" s="89"/>
      <c r="F50" s="89"/>
      <c r="G50" s="89"/>
      <c r="H50" s="90"/>
      <c r="I50" s="20">
        <v>2600</v>
      </c>
      <c r="K50" s="85" t="s">
        <v>175</v>
      </c>
      <c r="L50" s="89"/>
      <c r="M50" s="89"/>
      <c r="N50" s="90"/>
      <c r="O50" s="20">
        <v>2600</v>
      </c>
    </row>
    <row r="51" spans="2:15" customFormat="1" ht="16.5" customHeight="1" x14ac:dyDescent="0.25">
      <c r="B51" s="85" t="s">
        <v>174</v>
      </c>
      <c r="C51" s="89"/>
      <c r="D51" s="89"/>
      <c r="E51" s="89"/>
      <c r="F51" s="89"/>
      <c r="G51" s="89"/>
      <c r="H51" s="90"/>
      <c r="I51" s="20">
        <v>1000</v>
      </c>
      <c r="K51" s="85" t="s">
        <v>174</v>
      </c>
      <c r="L51" s="89"/>
      <c r="M51" s="89"/>
      <c r="N51" s="90"/>
      <c r="O51" s="20">
        <v>1000</v>
      </c>
    </row>
    <row r="52" spans="2:15" customFormat="1" ht="16.5" customHeight="1" x14ac:dyDescent="0.25">
      <c r="B52" s="85" t="s">
        <v>172</v>
      </c>
      <c r="C52" s="89"/>
      <c r="D52" s="89"/>
      <c r="E52" s="89"/>
      <c r="F52" s="89"/>
      <c r="G52" s="89"/>
      <c r="H52" s="90"/>
      <c r="I52" s="20">
        <v>1800</v>
      </c>
      <c r="K52" s="85" t="s">
        <v>172</v>
      </c>
      <c r="L52" s="89"/>
      <c r="M52" s="89"/>
      <c r="N52" s="90"/>
      <c r="O52" s="20">
        <v>3600</v>
      </c>
    </row>
    <row r="53" spans="2:15" customFormat="1" ht="16.5" customHeight="1" x14ac:dyDescent="0.25">
      <c r="B53" s="85" t="s">
        <v>196</v>
      </c>
      <c r="C53" s="89"/>
      <c r="D53" s="89"/>
      <c r="E53" s="89"/>
      <c r="F53" s="89"/>
      <c r="G53" s="89"/>
      <c r="H53" s="90"/>
      <c r="I53" s="20">
        <v>1800</v>
      </c>
      <c r="K53" s="85" t="s">
        <v>196</v>
      </c>
      <c r="L53" s="89"/>
      <c r="M53" s="89"/>
      <c r="N53" s="90"/>
      <c r="O53" s="20">
        <v>3600</v>
      </c>
    </row>
    <row r="54" spans="2:15" customFormat="1" ht="16.5" customHeight="1" x14ac:dyDescent="0.25">
      <c r="B54" s="85" t="s">
        <v>181</v>
      </c>
      <c r="C54" s="89"/>
      <c r="D54" s="89"/>
      <c r="E54" s="89"/>
      <c r="F54" s="89"/>
      <c r="G54" s="89"/>
      <c r="H54" s="90"/>
      <c r="I54" s="20">
        <v>700</v>
      </c>
      <c r="K54" s="85" t="s">
        <v>181</v>
      </c>
      <c r="L54" s="89"/>
      <c r="M54" s="89"/>
      <c r="N54" s="90"/>
      <c r="O54" s="20">
        <v>700</v>
      </c>
    </row>
    <row r="55" spans="2:15" customFormat="1" ht="16.5" customHeight="1" x14ac:dyDescent="0.25">
      <c r="B55" s="85" t="s">
        <v>182</v>
      </c>
      <c r="C55" s="89"/>
      <c r="D55" s="89"/>
      <c r="E55" s="89"/>
      <c r="F55" s="89"/>
      <c r="G55" s="89"/>
      <c r="H55" s="90"/>
      <c r="I55" s="20">
        <v>450</v>
      </c>
      <c r="K55" s="85" t="s">
        <v>182</v>
      </c>
      <c r="L55" s="89"/>
      <c r="M55" s="89"/>
      <c r="N55" s="90"/>
      <c r="O55" s="20">
        <v>450</v>
      </c>
    </row>
    <row r="56" spans="2:15" customFormat="1" ht="16.5" customHeight="1" x14ac:dyDescent="0.25">
      <c r="B56" s="85" t="s">
        <v>175</v>
      </c>
      <c r="C56" s="89"/>
      <c r="D56" s="89"/>
      <c r="E56" s="89"/>
      <c r="F56" s="89"/>
      <c r="G56" s="89"/>
      <c r="H56" s="90"/>
      <c r="I56" s="20">
        <v>2600</v>
      </c>
      <c r="K56" s="85" t="s">
        <v>175</v>
      </c>
      <c r="L56" s="89"/>
      <c r="M56" s="89"/>
      <c r="N56" s="90"/>
      <c r="O56" s="20">
        <v>2600</v>
      </c>
    </row>
    <row r="57" spans="2:15" customFormat="1" ht="16.5" customHeight="1" x14ac:dyDescent="0.25">
      <c r="B57" s="85" t="s">
        <v>174</v>
      </c>
      <c r="C57" s="89"/>
      <c r="D57" s="89"/>
      <c r="E57" s="89"/>
      <c r="F57" s="89"/>
      <c r="G57" s="89"/>
      <c r="H57" s="90"/>
      <c r="I57" s="20">
        <v>1000</v>
      </c>
      <c r="K57" s="85" t="s">
        <v>174</v>
      </c>
      <c r="L57" s="89"/>
      <c r="M57" s="89"/>
      <c r="N57" s="90"/>
      <c r="O57" s="20">
        <v>1000</v>
      </c>
    </row>
    <row r="58" spans="2:15" customFormat="1" ht="16.5" customHeight="1" x14ac:dyDescent="0.25">
      <c r="B58" s="85" t="s">
        <v>172</v>
      </c>
      <c r="C58" s="89"/>
      <c r="D58" s="89"/>
      <c r="E58" s="89"/>
      <c r="F58" s="89"/>
      <c r="G58" s="89"/>
      <c r="H58" s="90"/>
      <c r="I58" s="20">
        <v>3600</v>
      </c>
      <c r="K58" s="85" t="s">
        <v>172</v>
      </c>
      <c r="L58" s="89"/>
      <c r="M58" s="89"/>
      <c r="N58" s="90"/>
      <c r="O58" s="20">
        <v>3600</v>
      </c>
    </row>
    <row r="59" spans="2:15" customFormat="1" ht="16.5" customHeight="1" x14ac:dyDescent="0.25">
      <c r="B59" s="85" t="s">
        <v>173</v>
      </c>
      <c r="C59" s="89"/>
      <c r="D59" s="89"/>
      <c r="E59" s="89"/>
      <c r="F59" s="89"/>
      <c r="G59" s="89"/>
      <c r="H59" s="90"/>
      <c r="I59" s="20">
        <v>3600</v>
      </c>
      <c r="K59" s="85" t="s">
        <v>173</v>
      </c>
      <c r="L59" s="89"/>
      <c r="M59" s="89"/>
      <c r="N59" s="90"/>
      <c r="O59" s="20">
        <v>3600</v>
      </c>
    </row>
    <row r="60" spans="2:15" customFormat="1" x14ac:dyDescent="0.25">
      <c r="B60" s="85"/>
      <c r="C60" s="89"/>
      <c r="D60" s="89"/>
      <c r="E60" s="89"/>
      <c r="F60" s="89"/>
      <c r="G60" s="89"/>
      <c r="H60" s="158" t="s">
        <v>194</v>
      </c>
      <c r="I60" s="20">
        <f>I34+O34</f>
        <v>20300</v>
      </c>
      <c r="K60" s="85"/>
      <c r="L60" s="89"/>
      <c r="M60" s="89"/>
      <c r="N60" s="158" t="s">
        <v>194</v>
      </c>
      <c r="O60" s="20">
        <f>O34*2</f>
        <v>23900</v>
      </c>
    </row>
    <row r="61" spans="2:15" customFormat="1" ht="60.75" customHeight="1" x14ac:dyDescent="0.25">
      <c r="B61" s="107" t="s">
        <v>171</v>
      </c>
      <c r="C61" s="108"/>
      <c r="D61" s="108"/>
      <c r="E61" s="108"/>
      <c r="F61" s="108"/>
      <c r="G61" s="108"/>
      <c r="H61" s="109"/>
      <c r="I61" s="20">
        <v>900</v>
      </c>
      <c r="K61" s="107" t="s">
        <v>171</v>
      </c>
      <c r="L61" s="108"/>
      <c r="M61" s="108"/>
      <c r="N61" s="109"/>
      <c r="O61" s="20">
        <v>900</v>
      </c>
    </row>
    <row r="62" spans="2:15" customFormat="1" ht="17.25" customHeight="1" x14ac:dyDescent="0.25">
      <c r="B62" s="88"/>
      <c r="C62" s="89"/>
      <c r="D62" s="89"/>
      <c r="E62" s="89"/>
      <c r="F62" s="89"/>
      <c r="G62" s="89"/>
      <c r="H62" s="158" t="s">
        <v>194</v>
      </c>
      <c r="I62" s="20">
        <f>SUM(I61)</f>
        <v>900</v>
      </c>
      <c r="K62" s="88"/>
      <c r="L62" s="89"/>
      <c r="M62" s="89"/>
      <c r="N62" s="158" t="s">
        <v>194</v>
      </c>
      <c r="O62" s="20">
        <f>SUM(O61)</f>
        <v>900</v>
      </c>
    </row>
    <row r="63" spans="2:15" customFormat="1" ht="26.45" customHeight="1" x14ac:dyDescent="0.25">
      <c r="B63" s="130" t="s">
        <v>203</v>
      </c>
      <c r="C63" s="131"/>
      <c r="D63" s="131"/>
      <c r="E63" s="131"/>
      <c r="F63" s="131"/>
      <c r="G63" s="131"/>
      <c r="H63" s="132"/>
      <c r="I63" s="159">
        <f>I46+I60+I62</f>
        <v>24800</v>
      </c>
      <c r="K63" s="130" t="s">
        <v>204</v>
      </c>
      <c r="L63" s="131"/>
      <c r="M63" s="131"/>
      <c r="N63" s="132"/>
      <c r="O63" s="159">
        <f>O46+O60+O62</f>
        <v>28400</v>
      </c>
    </row>
    <row r="64" spans="2:15" customFormat="1" ht="16.5" customHeight="1" x14ac:dyDescent="0.25">
      <c r="F64" s="3"/>
      <c r="G64" s="3"/>
    </row>
    <row r="65" spans="2:12" ht="26.45" customHeight="1" x14ac:dyDescent="0.25">
      <c r="B65" s="93" t="s">
        <v>83</v>
      </c>
      <c r="C65" s="93"/>
      <c r="D65" s="93"/>
      <c r="L65"/>
    </row>
    <row r="66" spans="2:12" ht="16.5" customHeight="1" x14ac:dyDescent="0.25">
      <c r="B66" s="92" t="s">
        <v>81</v>
      </c>
      <c r="C66" s="92"/>
      <c r="D66" s="92"/>
      <c r="L66"/>
    </row>
    <row r="67" spans="2:12" x14ac:dyDescent="0.25">
      <c r="B67" s="92" t="s">
        <v>155</v>
      </c>
      <c r="C67" s="92"/>
      <c r="L67"/>
    </row>
    <row r="68" spans="2:12" ht="16.5" customHeight="1" x14ac:dyDescent="0.25">
      <c r="B68" s="83" t="s">
        <v>158</v>
      </c>
      <c r="C68" s="83"/>
      <c r="D68" s="83"/>
      <c r="E68" s="83"/>
      <c r="L68"/>
    </row>
    <row r="69" spans="2:12" ht="16.5" customHeight="1" x14ac:dyDescent="0.25">
      <c r="B69" s="92" t="s">
        <v>157</v>
      </c>
      <c r="C69" s="92"/>
      <c r="D69" s="92"/>
      <c r="E69" s="92"/>
      <c r="L69"/>
    </row>
    <row r="70" spans="2:12" ht="16.5" customHeight="1" x14ac:dyDescent="0.25">
      <c r="B70" s="77" t="s">
        <v>82</v>
      </c>
      <c r="C70" s="76"/>
      <c r="L70"/>
    </row>
    <row r="71" spans="2:12" ht="33" customHeight="1" x14ac:dyDescent="0.25">
      <c r="B71" s="92" t="s">
        <v>84</v>
      </c>
      <c r="C71" s="92"/>
      <c r="D71" s="92"/>
      <c r="L71"/>
    </row>
    <row r="72" spans="2:12" customFormat="1" ht="15.75" customHeight="1" x14ac:dyDescent="0.25">
      <c r="B72" s="84" t="s">
        <v>205</v>
      </c>
      <c r="F72" s="3"/>
      <c r="G72" s="3"/>
      <c r="L72" s="1"/>
    </row>
    <row r="73" spans="2:12" customFormat="1" ht="60" customHeight="1" x14ac:dyDescent="0.25">
      <c r="B73" s="160" t="s">
        <v>206</v>
      </c>
      <c r="C73" s="160"/>
      <c r="D73" s="160"/>
      <c r="E73" s="160"/>
      <c r="F73" s="160"/>
      <c r="G73" s="160"/>
      <c r="H73" s="160"/>
      <c r="I73" s="160"/>
      <c r="J73" s="160"/>
      <c r="K73" s="160"/>
      <c r="L73" s="1"/>
    </row>
    <row r="74" spans="2:12" ht="16.5" customHeight="1" x14ac:dyDescent="0.25">
      <c r="B74" s="84"/>
    </row>
    <row r="75" spans="2:12" ht="16.5" customHeight="1" x14ac:dyDescent="0.25"/>
    <row r="76" spans="2:12" ht="16.5" customHeight="1" x14ac:dyDescent="0.25"/>
    <row r="77" spans="2:12" ht="16.5" customHeight="1" x14ac:dyDescent="0.25"/>
    <row r="78" spans="2:12" ht="16.5" customHeight="1" x14ac:dyDescent="0.25"/>
    <row r="79" spans="2:12" ht="16.5" customHeight="1" x14ac:dyDescent="0.25"/>
    <row r="80" spans="2:12"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8" customHeight="1" x14ac:dyDescent="0.25"/>
    <row r="94" ht="18.75"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56.25" customHeight="1" x14ac:dyDescent="0.25"/>
    <row r="114" ht="19.5"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28.5" customHeight="1" x14ac:dyDescent="0.25"/>
    <row r="134" ht="16.5" customHeight="1" x14ac:dyDescent="0.25"/>
    <row r="135" ht="16.5" customHeight="1" x14ac:dyDescent="0.25"/>
    <row r="136" ht="18" customHeight="1" x14ac:dyDescent="0.25"/>
    <row r="138" ht="15" customHeight="1" x14ac:dyDescent="0.25"/>
    <row r="140" ht="16.5" customHeight="1" x14ac:dyDescent="0.25"/>
    <row r="141" ht="16.5" customHeight="1" x14ac:dyDescent="0.25"/>
    <row r="142" ht="18.75" customHeight="1" x14ac:dyDescent="0.25"/>
    <row r="143" ht="16.5" customHeight="1" x14ac:dyDescent="0.25"/>
    <row r="145" ht="16.5" customHeight="1" x14ac:dyDescent="0.25"/>
    <row r="146" ht="20.25" customHeight="1" x14ac:dyDescent="0.25"/>
    <row r="147" ht="16.5" customHeight="1" x14ac:dyDescent="0.25"/>
    <row r="148" ht="16.5" customHeight="1" x14ac:dyDescent="0.25"/>
    <row r="149" ht="16.5" customHeight="1" x14ac:dyDescent="0.25"/>
    <row r="150" ht="16.5" customHeight="1" x14ac:dyDescent="0.25"/>
    <row r="151" ht="24.75" customHeight="1" x14ac:dyDescent="0.25"/>
    <row r="152" ht="16.5" customHeight="1" x14ac:dyDescent="0.25"/>
    <row r="154" ht="26.25" customHeight="1" x14ac:dyDescent="0.25"/>
    <row r="158" ht="20.25" customHeight="1" x14ac:dyDescent="0.25"/>
    <row r="159" ht="16.5" customHeight="1" x14ac:dyDescent="0.25"/>
    <row r="160" ht="16.5" customHeight="1" x14ac:dyDescent="0.25"/>
    <row r="161" ht="16.5" customHeight="1" x14ac:dyDescent="0.25"/>
    <row r="166" ht="16.5" customHeight="1" x14ac:dyDescent="0.25"/>
    <row r="167" ht="16.5" customHeight="1" x14ac:dyDescent="0.25"/>
    <row r="168" ht="16.5" customHeight="1" x14ac:dyDescent="0.25"/>
    <row r="169" ht="31.5" customHeight="1" x14ac:dyDescent="0.25"/>
    <row r="171" ht="16.5" customHeight="1" x14ac:dyDescent="0.25"/>
    <row r="173" ht="24.75" customHeight="1" x14ac:dyDescent="0.25"/>
    <row r="178" ht="16.5" customHeight="1" x14ac:dyDescent="0.25"/>
    <row r="179" ht="16.5" customHeight="1" x14ac:dyDescent="0.25"/>
    <row r="180" ht="16.5" customHeight="1" x14ac:dyDescent="0.25"/>
    <row r="185" ht="16.5" customHeight="1" x14ac:dyDescent="0.25"/>
    <row r="186" ht="16.5" customHeight="1" x14ac:dyDescent="0.25"/>
    <row r="187" ht="26.25" customHeight="1" x14ac:dyDescent="0.25"/>
    <row r="188" ht="16.5" customHeight="1" x14ac:dyDescent="0.25"/>
    <row r="190" ht="16.5" customHeight="1" x14ac:dyDescent="0.25"/>
    <row r="192" ht="24.75" customHeight="1" x14ac:dyDescent="0.25"/>
    <row r="197" ht="16.5" customHeight="1" x14ac:dyDescent="0.25"/>
    <row r="198" ht="16.5" customHeight="1" x14ac:dyDescent="0.25"/>
    <row r="199" ht="15.75" customHeight="1" x14ac:dyDescent="0.25"/>
    <row r="204" ht="16.5" customHeight="1" x14ac:dyDescent="0.25"/>
    <row r="205" ht="26.25" customHeight="1" x14ac:dyDescent="0.25"/>
    <row r="206" ht="16.5" customHeight="1" x14ac:dyDescent="0.25"/>
    <row r="207" ht="16.5" customHeight="1" x14ac:dyDescent="0.25"/>
    <row r="209" ht="16.5" customHeight="1" x14ac:dyDescent="0.25"/>
    <row r="211" ht="36" customHeight="1" x14ac:dyDescent="0.25"/>
    <row r="216" ht="16.5" customHeight="1" x14ac:dyDescent="0.25"/>
    <row r="217" ht="33.75" customHeight="1" x14ac:dyDescent="0.25"/>
    <row r="218" ht="15.75" customHeight="1" x14ac:dyDescent="0.25"/>
    <row r="219" ht="17.25" customHeight="1" x14ac:dyDescent="0.25"/>
  </sheetData>
  <mergeCells count="49">
    <mergeCell ref="K61:N61"/>
    <mergeCell ref="B63:H63"/>
    <mergeCell ref="K63:N63"/>
    <mergeCell ref="B73:K73"/>
    <mergeCell ref="K40:O40"/>
    <mergeCell ref="B41:H41"/>
    <mergeCell ref="K41:N41"/>
    <mergeCell ref="B47:H47"/>
    <mergeCell ref="K47:N47"/>
    <mergeCell ref="B27:H27"/>
    <mergeCell ref="K27:N27"/>
    <mergeCell ref="B35:H35"/>
    <mergeCell ref="K35:N35"/>
    <mergeCell ref="B37:H37"/>
    <mergeCell ref="K37:N37"/>
    <mergeCell ref="B21:I21"/>
    <mergeCell ref="K21:O21"/>
    <mergeCell ref="B22:I22"/>
    <mergeCell ref="K22:O22"/>
    <mergeCell ref="B23:H23"/>
    <mergeCell ref="K23:N23"/>
    <mergeCell ref="E1:L1"/>
    <mergeCell ref="E2:L2"/>
    <mergeCell ref="B3:C3"/>
    <mergeCell ref="E3:L3"/>
    <mergeCell ref="B7:L7"/>
    <mergeCell ref="B4:C4"/>
    <mergeCell ref="E4:L4"/>
    <mergeCell ref="B5:L5"/>
    <mergeCell ref="B6:C6"/>
    <mergeCell ref="B8:C8"/>
    <mergeCell ref="B10:C10"/>
    <mergeCell ref="B11:C11"/>
    <mergeCell ref="B12:C12"/>
    <mergeCell ref="B13:C13"/>
    <mergeCell ref="B9:C9"/>
    <mergeCell ref="B14:C14"/>
    <mergeCell ref="B18:C18"/>
    <mergeCell ref="B15:C15"/>
    <mergeCell ref="B19:C19"/>
    <mergeCell ref="B16:C16"/>
    <mergeCell ref="B17:C17"/>
    <mergeCell ref="B71:D71"/>
    <mergeCell ref="B65:D65"/>
    <mergeCell ref="B66:D66"/>
    <mergeCell ref="B67:C67"/>
    <mergeCell ref="B69:E69"/>
    <mergeCell ref="B40:I40"/>
    <mergeCell ref="B61:H61"/>
  </mergeCells>
  <pageMargins left="0.7" right="0.7" top="0.75" bottom="0.75" header="0.3" footer="0.3"/>
  <pageSetup paperSize="9"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179"/>
  <sheetViews>
    <sheetView showGridLines="0" topLeftCell="B1" zoomScale="90" zoomScaleNormal="90" workbookViewId="0">
      <selection activeCell="I6" sqref="I6:J6"/>
    </sheetView>
  </sheetViews>
  <sheetFormatPr baseColWidth="10" defaultRowHeight="15" x14ac:dyDescent="0.25"/>
  <cols>
    <col min="1" max="1" width="3.5703125" customWidth="1"/>
    <col min="2" max="2" width="18.28515625" customWidth="1"/>
    <col min="3" max="3" width="17.7109375" customWidth="1"/>
    <col min="4" max="4" width="10" hidden="1" customWidth="1"/>
    <col min="5" max="5" width="33.42578125" hidden="1" customWidth="1"/>
    <col min="6" max="6" width="9.140625" style="3" hidden="1" customWidth="1"/>
    <col min="7" max="7" width="12.7109375" style="3" hidden="1" customWidth="1"/>
    <col min="8" max="8" width="14.28515625" hidden="1" customWidth="1"/>
    <col min="9" max="9" width="19.140625" customWidth="1"/>
    <col min="10" max="10" width="20" customWidth="1"/>
    <col min="11" max="11" width="13.7109375" customWidth="1"/>
    <col min="12" max="12" width="14.140625" customWidth="1"/>
    <col min="13" max="13" width="14" customWidth="1"/>
  </cols>
  <sheetData>
    <row r="1" spans="2:17" ht="31.5" customHeight="1" x14ac:dyDescent="0.35">
      <c r="B1" s="4"/>
      <c r="C1" s="5"/>
      <c r="D1" s="5"/>
      <c r="E1" s="137" t="s">
        <v>11</v>
      </c>
      <c r="F1" s="138"/>
      <c r="G1" s="138"/>
      <c r="H1" s="138"/>
      <c r="I1" s="138"/>
      <c r="J1" s="138"/>
      <c r="K1" s="138"/>
      <c r="L1" s="139"/>
      <c r="Q1" s="6"/>
    </row>
    <row r="2" spans="2:17" ht="31.5" customHeight="1" x14ac:dyDescent="0.35">
      <c r="B2" s="7"/>
      <c r="C2" s="8"/>
      <c r="D2" s="8"/>
      <c r="E2" s="140" t="s">
        <v>12</v>
      </c>
      <c r="F2" s="141"/>
      <c r="G2" s="141"/>
      <c r="H2" s="141"/>
      <c r="I2" s="141"/>
      <c r="J2" s="141"/>
      <c r="K2" s="141"/>
      <c r="L2" s="142"/>
      <c r="Q2" s="6"/>
    </row>
    <row r="3" spans="2:17" s="2" customFormat="1" ht="18" customHeight="1" x14ac:dyDescent="0.25">
      <c r="B3" s="144" t="s">
        <v>13</v>
      </c>
      <c r="C3" s="145"/>
      <c r="D3" s="64"/>
      <c r="E3" s="120" t="s">
        <v>85</v>
      </c>
      <c r="F3" s="121"/>
      <c r="G3" s="121"/>
      <c r="H3" s="121"/>
      <c r="I3" s="121"/>
      <c r="J3" s="121"/>
      <c r="K3" s="121"/>
      <c r="L3" s="122"/>
      <c r="Q3" s="46"/>
    </row>
    <row r="4" spans="2:17" s="2" customFormat="1" ht="18" customHeight="1" x14ac:dyDescent="0.25">
      <c r="B4" s="113" t="s">
        <v>14</v>
      </c>
      <c r="C4" s="113"/>
      <c r="D4" s="59"/>
      <c r="E4" s="123">
        <v>44838</v>
      </c>
      <c r="F4" s="124"/>
      <c r="G4" s="124"/>
      <c r="H4" s="124"/>
      <c r="I4" s="124"/>
      <c r="J4" s="124"/>
      <c r="K4" s="124"/>
      <c r="L4" s="125"/>
      <c r="Q4" s="46"/>
    </row>
    <row r="5" spans="2:17" ht="24.75" customHeight="1" x14ac:dyDescent="0.25">
      <c r="B5" s="127" t="s">
        <v>161</v>
      </c>
      <c r="C5" s="127"/>
      <c r="D5" s="127"/>
      <c r="E5" s="127"/>
      <c r="F5" s="127"/>
      <c r="G5" s="127"/>
      <c r="H5" s="127"/>
      <c r="I5" s="127"/>
      <c r="J5" s="127"/>
      <c r="K5" s="127"/>
      <c r="L5" s="127"/>
    </row>
    <row r="6" spans="2:17" ht="45.75" customHeight="1" x14ac:dyDescent="0.25">
      <c r="B6" s="126" t="s">
        <v>15</v>
      </c>
      <c r="C6" s="126"/>
      <c r="D6" s="51" t="s">
        <v>70</v>
      </c>
      <c r="E6" s="51" t="s">
        <v>16</v>
      </c>
      <c r="F6" s="52" t="s">
        <v>17</v>
      </c>
      <c r="G6" s="52" t="s">
        <v>7</v>
      </c>
      <c r="H6" s="53" t="s">
        <v>18</v>
      </c>
      <c r="I6" s="151" t="s">
        <v>187</v>
      </c>
      <c r="J6" s="151" t="s">
        <v>188</v>
      </c>
      <c r="K6" s="63" t="s">
        <v>45</v>
      </c>
      <c r="L6" s="63" t="s">
        <v>46</v>
      </c>
    </row>
    <row r="7" spans="2:17" ht="45.6" customHeight="1" x14ac:dyDescent="0.25">
      <c r="B7" s="146" t="s">
        <v>33</v>
      </c>
      <c r="C7" s="147"/>
      <c r="D7" s="65" t="s">
        <v>77</v>
      </c>
      <c r="E7" s="14" t="s">
        <v>128</v>
      </c>
      <c r="F7" s="22" t="s">
        <v>10</v>
      </c>
      <c r="G7" s="23" t="s">
        <v>129</v>
      </c>
      <c r="H7" s="24" t="s">
        <v>106</v>
      </c>
      <c r="I7" s="24">
        <v>80</v>
      </c>
      <c r="J7" s="24">
        <v>8</v>
      </c>
      <c r="K7" s="24">
        <v>4</v>
      </c>
      <c r="L7" s="15">
        <f>+I7*K7*J7</f>
        <v>2560</v>
      </c>
    </row>
    <row r="8" spans="2:17" ht="46.9" customHeight="1" x14ac:dyDescent="0.25">
      <c r="B8" s="148" t="s">
        <v>34</v>
      </c>
      <c r="C8" s="149"/>
      <c r="D8" s="66" t="s">
        <v>77</v>
      </c>
      <c r="E8" s="16" t="s">
        <v>128</v>
      </c>
      <c r="F8" s="20" t="s">
        <v>10</v>
      </c>
      <c r="G8" s="25" t="s">
        <v>129</v>
      </c>
      <c r="H8" s="26" t="s">
        <v>106</v>
      </c>
      <c r="I8" s="26">
        <v>80</v>
      </c>
      <c r="J8" s="26">
        <v>8</v>
      </c>
      <c r="K8" s="26">
        <v>4</v>
      </c>
      <c r="L8" s="15">
        <f>+I8*K8*J8</f>
        <v>2560</v>
      </c>
    </row>
    <row r="9" spans="2:17" s="6" customFormat="1" ht="31.5" customHeight="1" x14ac:dyDescent="0.25">
      <c r="B9" s="104" t="s">
        <v>154</v>
      </c>
      <c r="C9" s="105"/>
      <c r="D9" s="105"/>
      <c r="E9" s="105"/>
      <c r="F9" s="105"/>
      <c r="G9" s="105"/>
      <c r="H9" s="105"/>
      <c r="I9" s="105"/>
      <c r="J9" s="105"/>
      <c r="K9" s="105"/>
      <c r="L9" s="106"/>
      <c r="N9"/>
    </row>
    <row r="10" spans="2:17" ht="25.5" customHeight="1" x14ac:dyDescent="0.25">
      <c r="B10" s="131" t="s">
        <v>28</v>
      </c>
      <c r="C10" s="131"/>
      <c r="D10" s="131"/>
      <c r="E10" s="131"/>
      <c r="F10" s="131"/>
      <c r="G10" s="131"/>
      <c r="H10" s="131"/>
      <c r="I10" s="50"/>
      <c r="J10" s="91"/>
      <c r="K10" s="50"/>
      <c r="L10" s="19">
        <f>SUM(L7:L9)</f>
        <v>5120</v>
      </c>
    </row>
    <row r="11" spans="2:17" ht="16.5" customHeight="1" x14ac:dyDescent="0.25"/>
    <row r="12" spans="2:17" ht="16.5" customHeight="1" x14ac:dyDescent="0.25"/>
    <row r="13" spans="2:17" s="6" customFormat="1" ht="26.45" customHeight="1" x14ac:dyDescent="0.25">
      <c r="B13" s="93" t="s">
        <v>83</v>
      </c>
      <c r="C13" s="93"/>
      <c r="D13" s="93"/>
      <c r="E13"/>
      <c r="F13" s="3"/>
      <c r="G13" s="3"/>
      <c r="H13"/>
      <c r="I13"/>
      <c r="J13"/>
      <c r="K13"/>
      <c r="L13"/>
    </row>
    <row r="14" spans="2:17" s="6" customFormat="1" ht="16.5" customHeight="1" x14ac:dyDescent="0.25">
      <c r="B14" s="92" t="s">
        <v>81</v>
      </c>
      <c r="C14" s="92"/>
      <c r="D14" s="92"/>
      <c r="E14"/>
      <c r="F14" s="3"/>
      <c r="G14" s="3"/>
      <c r="H14"/>
      <c r="I14"/>
      <c r="J14"/>
      <c r="K14"/>
      <c r="L14"/>
    </row>
    <row r="15" spans="2:17" s="6" customFormat="1" x14ac:dyDescent="0.25">
      <c r="B15" s="92" t="s">
        <v>155</v>
      </c>
      <c r="C15" s="92"/>
      <c r="D15"/>
      <c r="E15"/>
      <c r="F15" s="3"/>
      <c r="G15" s="3"/>
      <c r="H15"/>
      <c r="I15"/>
      <c r="J15"/>
      <c r="K15"/>
      <c r="L15"/>
    </row>
    <row r="16" spans="2:17" s="6" customFormat="1" ht="16.5" customHeight="1" x14ac:dyDescent="0.25">
      <c r="B16" s="83" t="s">
        <v>158</v>
      </c>
      <c r="C16" s="83"/>
      <c r="D16" s="83"/>
      <c r="E16" s="83"/>
      <c r="F16" s="3"/>
      <c r="G16" s="3"/>
      <c r="H16"/>
      <c r="I16"/>
      <c r="J16"/>
      <c r="K16"/>
      <c r="L16"/>
    </row>
    <row r="17" spans="2:12" s="6" customFormat="1" ht="16.5" customHeight="1" x14ac:dyDescent="0.25">
      <c r="B17" s="92" t="s">
        <v>157</v>
      </c>
      <c r="C17" s="92"/>
      <c r="D17" s="92"/>
      <c r="E17" s="92"/>
      <c r="F17" s="3"/>
      <c r="G17" s="3"/>
      <c r="H17"/>
      <c r="I17"/>
      <c r="J17"/>
      <c r="K17"/>
      <c r="L17"/>
    </row>
    <row r="18" spans="2:12" s="6" customFormat="1" ht="16.5" customHeight="1" x14ac:dyDescent="0.25">
      <c r="B18" s="77" t="s">
        <v>82</v>
      </c>
      <c r="C18" s="76"/>
      <c r="D18"/>
      <c r="E18"/>
      <c r="F18" s="3"/>
      <c r="G18" s="3"/>
      <c r="H18"/>
      <c r="I18"/>
      <c r="J18"/>
      <c r="K18"/>
      <c r="L18"/>
    </row>
    <row r="19" spans="2:12" s="6" customFormat="1" ht="26.25" customHeight="1" x14ac:dyDescent="0.25">
      <c r="B19" s="92" t="s">
        <v>84</v>
      </c>
      <c r="C19" s="92"/>
      <c r="D19" s="92"/>
      <c r="E19"/>
      <c r="F19" s="3"/>
      <c r="G19" s="3"/>
      <c r="H19"/>
      <c r="I19"/>
      <c r="J19"/>
      <c r="K19"/>
      <c r="L19"/>
    </row>
    <row r="20" spans="2:12" x14ac:dyDescent="0.25">
      <c r="B20" s="84" t="s">
        <v>207</v>
      </c>
    </row>
    <row r="21" spans="2:12" ht="16.5" customHeight="1" x14ac:dyDescent="0.25"/>
    <row r="22" spans="2:12" ht="16.5" customHeight="1" x14ac:dyDescent="0.25"/>
    <row r="23" spans="2:12" ht="16.5" customHeight="1" x14ac:dyDescent="0.25"/>
    <row r="24" spans="2:12" ht="16.5" customHeight="1" x14ac:dyDescent="0.25"/>
    <row r="25" spans="2:12" ht="16.5" customHeight="1" x14ac:dyDescent="0.25"/>
    <row r="26" spans="2:12" ht="16.5" customHeight="1" x14ac:dyDescent="0.25"/>
    <row r="28" spans="2:12" ht="16.5" customHeight="1" x14ac:dyDescent="0.25"/>
    <row r="30" spans="2:12" ht="16.5" customHeight="1" x14ac:dyDescent="0.25"/>
    <row r="31" spans="2:12" ht="16.5" customHeight="1" x14ac:dyDescent="0.25"/>
    <row r="32" spans="2:1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8" customHeight="1" x14ac:dyDescent="0.25"/>
    <row r="54" ht="18.75"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56.25" customHeight="1" x14ac:dyDescent="0.25"/>
    <row r="74" ht="19.5"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28.5" customHeight="1" x14ac:dyDescent="0.25"/>
    <row r="94" ht="16.5" customHeight="1" x14ac:dyDescent="0.25"/>
    <row r="95" ht="16.5" customHeight="1" x14ac:dyDescent="0.25"/>
    <row r="96" ht="18" customHeight="1" x14ac:dyDescent="0.25"/>
    <row r="98" ht="15" customHeight="1" x14ac:dyDescent="0.25"/>
    <row r="100" ht="16.5" customHeight="1" x14ac:dyDescent="0.25"/>
    <row r="101" ht="16.5" customHeight="1" x14ac:dyDescent="0.25"/>
    <row r="102" ht="18.75" customHeight="1" x14ac:dyDescent="0.25"/>
    <row r="103" ht="16.5" customHeight="1" x14ac:dyDescent="0.25"/>
    <row r="105" ht="16.5" customHeight="1" x14ac:dyDescent="0.25"/>
    <row r="106" ht="20.25" customHeight="1" x14ac:dyDescent="0.25"/>
    <row r="107" ht="16.5" customHeight="1" x14ac:dyDescent="0.25"/>
    <row r="108" ht="16.5" customHeight="1" x14ac:dyDescent="0.25"/>
    <row r="109" ht="16.5" customHeight="1" x14ac:dyDescent="0.25"/>
    <row r="110" ht="16.5" customHeight="1" x14ac:dyDescent="0.25"/>
    <row r="111" ht="24.75" customHeight="1" x14ac:dyDescent="0.25"/>
    <row r="112" ht="16.5" customHeight="1" x14ac:dyDescent="0.25"/>
    <row r="114" ht="26.25" customHeight="1" x14ac:dyDescent="0.25"/>
    <row r="118" ht="20.25" customHeight="1" x14ac:dyDescent="0.25"/>
    <row r="119" ht="16.5" customHeight="1" x14ac:dyDescent="0.25"/>
    <row r="120" ht="16.5" customHeight="1" x14ac:dyDescent="0.25"/>
    <row r="121" ht="16.5" customHeight="1" x14ac:dyDescent="0.25"/>
    <row r="126" ht="16.5" customHeight="1" x14ac:dyDescent="0.25"/>
    <row r="127" ht="16.5" customHeight="1" x14ac:dyDescent="0.25"/>
    <row r="128" ht="16.5" customHeight="1" x14ac:dyDescent="0.25"/>
    <row r="129" ht="31.5" customHeight="1" x14ac:dyDescent="0.25"/>
    <row r="131" ht="16.5" customHeight="1" x14ac:dyDescent="0.25"/>
    <row r="133" ht="24.75" customHeight="1" x14ac:dyDescent="0.25"/>
    <row r="138" ht="16.5" customHeight="1" x14ac:dyDescent="0.25"/>
    <row r="139" ht="16.5" customHeight="1" x14ac:dyDescent="0.25"/>
    <row r="140" ht="16.5" customHeight="1" x14ac:dyDescent="0.25"/>
    <row r="145" ht="16.5" customHeight="1" x14ac:dyDescent="0.25"/>
    <row r="146" ht="16.5" customHeight="1" x14ac:dyDescent="0.25"/>
    <row r="147" ht="26.25" customHeight="1" x14ac:dyDescent="0.25"/>
    <row r="148" ht="16.5" customHeight="1" x14ac:dyDescent="0.25"/>
    <row r="150" ht="16.5" customHeight="1" x14ac:dyDescent="0.25"/>
    <row r="152" ht="24.75" customHeight="1" x14ac:dyDescent="0.25"/>
    <row r="157" ht="16.5" customHeight="1" x14ac:dyDescent="0.25"/>
    <row r="158" ht="16.5" customHeight="1" x14ac:dyDescent="0.25"/>
    <row r="159" ht="15.75" customHeight="1" x14ac:dyDescent="0.25"/>
    <row r="164" ht="16.5" customHeight="1" x14ac:dyDescent="0.25"/>
    <row r="165" ht="26.25" customHeight="1" x14ac:dyDescent="0.25"/>
    <row r="166" ht="16.5" customHeight="1" x14ac:dyDescent="0.25"/>
    <row r="167" ht="16.5" customHeight="1" x14ac:dyDescent="0.25"/>
    <row r="169" ht="16.5" customHeight="1" x14ac:dyDescent="0.25"/>
    <row r="171" ht="36" customHeight="1" x14ac:dyDescent="0.25"/>
    <row r="176" ht="16.5" customHeight="1" x14ac:dyDescent="0.25"/>
    <row r="177" ht="33.75" customHeight="1" x14ac:dyDescent="0.25"/>
    <row r="178" ht="15.75" customHeight="1" x14ac:dyDescent="0.25"/>
    <row r="179" ht="17.25" customHeight="1" x14ac:dyDescent="0.25"/>
  </sheetData>
  <mergeCells count="17">
    <mergeCell ref="E1:L1"/>
    <mergeCell ref="E2:L2"/>
    <mergeCell ref="E3:L3"/>
    <mergeCell ref="E4:L4"/>
    <mergeCell ref="B10:H10"/>
    <mergeCell ref="B5:L5"/>
    <mergeCell ref="B6:C6"/>
    <mergeCell ref="B3:C3"/>
    <mergeCell ref="B4:C4"/>
    <mergeCell ref="B7:C7"/>
    <mergeCell ref="B8:C8"/>
    <mergeCell ref="B9:L9"/>
    <mergeCell ref="B19:D19"/>
    <mergeCell ref="B13:D13"/>
    <mergeCell ref="B14:D14"/>
    <mergeCell ref="B15:C15"/>
    <mergeCell ref="B17:E17"/>
  </mergeCells>
  <pageMargins left="0.7" right="0.7" top="0.75" bottom="0.75" header="0.3" footer="0.3"/>
  <pageSetup paperSize="9"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97"/>
  <sheetViews>
    <sheetView showGridLines="0" topLeftCell="A11" zoomScale="90" zoomScaleNormal="90" workbookViewId="0">
      <selection activeCell="O6" sqref="O6"/>
    </sheetView>
  </sheetViews>
  <sheetFormatPr baseColWidth="10" defaultRowHeight="15" x14ac:dyDescent="0.25"/>
  <cols>
    <col min="1" max="1" width="3.7109375" customWidth="1"/>
    <col min="2" max="2" width="29.140625" customWidth="1"/>
    <col min="3" max="3" width="10.140625" hidden="1" customWidth="1"/>
    <col min="4" max="4" width="33.42578125" hidden="1" customWidth="1"/>
    <col min="5" max="5" width="10.42578125" style="3" hidden="1" customWidth="1"/>
    <col min="6" max="6" width="12.85546875" style="3" hidden="1" customWidth="1"/>
    <col min="7" max="7" width="21.7109375" hidden="1" customWidth="1"/>
    <col min="8" max="9" width="21.7109375" customWidth="1"/>
    <col min="10" max="10" width="14.7109375" customWidth="1"/>
    <col min="11" max="11" width="17.28515625" style="1" customWidth="1"/>
    <col min="12" max="12" width="14" customWidth="1"/>
  </cols>
  <sheetData>
    <row r="1" spans="2:16" ht="31.5" customHeight="1" x14ac:dyDescent="0.35">
      <c r="B1" s="4"/>
      <c r="C1" s="4"/>
      <c r="D1" s="137" t="s">
        <v>11</v>
      </c>
      <c r="E1" s="138"/>
      <c r="F1" s="138"/>
      <c r="G1" s="138"/>
      <c r="H1" s="138"/>
      <c r="I1" s="138"/>
      <c r="J1" s="138"/>
      <c r="K1" s="139"/>
      <c r="P1" s="6"/>
    </row>
    <row r="2" spans="2:16" ht="31.5" customHeight="1" x14ac:dyDescent="0.25">
      <c r="B2" s="7"/>
      <c r="C2" s="7"/>
      <c r="D2" s="140" t="s">
        <v>12</v>
      </c>
      <c r="E2" s="141"/>
      <c r="F2" s="141"/>
      <c r="G2" s="141"/>
      <c r="H2" s="141"/>
      <c r="I2" s="141"/>
      <c r="J2" s="141"/>
      <c r="K2" s="142"/>
      <c r="P2" s="6"/>
    </row>
    <row r="3" spans="2:16" s="2" customFormat="1" ht="24" customHeight="1" x14ac:dyDescent="0.25">
      <c r="B3" s="70" t="s">
        <v>13</v>
      </c>
      <c r="C3" s="71"/>
      <c r="D3" s="120" t="s">
        <v>85</v>
      </c>
      <c r="E3" s="121"/>
      <c r="F3" s="121"/>
      <c r="G3" s="121"/>
      <c r="H3" s="121"/>
      <c r="I3" s="121"/>
      <c r="J3" s="121"/>
      <c r="K3" s="122"/>
      <c r="P3" s="46"/>
    </row>
    <row r="4" spans="2:16" s="2" customFormat="1" ht="24" customHeight="1" x14ac:dyDescent="0.25">
      <c r="B4" s="70" t="s">
        <v>14</v>
      </c>
      <c r="C4" s="71"/>
      <c r="D4" s="55">
        <v>44805</v>
      </c>
      <c r="E4" s="56"/>
      <c r="F4" s="56"/>
      <c r="G4" s="56"/>
      <c r="H4" s="56">
        <v>44838</v>
      </c>
      <c r="I4" s="87"/>
      <c r="J4" s="56"/>
      <c r="K4" s="57"/>
      <c r="P4" s="46"/>
    </row>
    <row r="5" spans="2:16" s="27" customFormat="1" ht="33.6" customHeight="1" x14ac:dyDescent="0.2">
      <c r="B5" s="150" t="s">
        <v>162</v>
      </c>
      <c r="C5" s="150"/>
      <c r="D5" s="150"/>
      <c r="E5" s="150"/>
      <c r="F5" s="150"/>
      <c r="G5" s="150"/>
      <c r="H5" s="150"/>
      <c r="I5" s="150"/>
      <c r="J5" s="150"/>
      <c r="K5" s="150"/>
    </row>
    <row r="6" spans="2:16" s="27" customFormat="1" ht="46.5" customHeight="1" x14ac:dyDescent="0.2">
      <c r="B6" s="51" t="s">
        <v>6</v>
      </c>
      <c r="C6" s="51" t="s">
        <v>70</v>
      </c>
      <c r="D6" s="51" t="s">
        <v>16</v>
      </c>
      <c r="E6" s="52" t="s">
        <v>17</v>
      </c>
      <c r="F6" s="52" t="s">
        <v>7</v>
      </c>
      <c r="G6" s="53" t="s">
        <v>18</v>
      </c>
      <c r="H6" s="151" t="s">
        <v>187</v>
      </c>
      <c r="I6" s="151" t="s">
        <v>188</v>
      </c>
      <c r="J6" s="63" t="s">
        <v>134</v>
      </c>
      <c r="K6" s="63" t="s">
        <v>46</v>
      </c>
    </row>
    <row r="7" spans="2:16" s="27" customFormat="1" ht="40.5" customHeight="1" x14ac:dyDescent="0.2">
      <c r="B7" s="28" t="s">
        <v>35</v>
      </c>
      <c r="C7" s="68"/>
      <c r="D7" s="29"/>
      <c r="E7" s="29"/>
      <c r="F7" s="29"/>
      <c r="G7" s="30"/>
      <c r="H7" s="30"/>
      <c r="I7" s="30"/>
      <c r="J7" s="30"/>
      <c r="K7" s="31"/>
    </row>
    <row r="8" spans="2:16" s="27" customFormat="1" ht="34.5" customHeight="1" x14ac:dyDescent="0.2">
      <c r="B8" s="32" t="s">
        <v>36</v>
      </c>
      <c r="C8" s="69"/>
      <c r="D8" s="33"/>
      <c r="E8" s="33"/>
      <c r="F8" s="33"/>
      <c r="G8" s="34"/>
      <c r="H8" s="34"/>
      <c r="I8" s="34"/>
      <c r="J8" s="34"/>
      <c r="K8" s="35"/>
    </row>
    <row r="9" spans="2:16" s="27" customFormat="1" ht="34.5" customHeight="1" x14ac:dyDescent="0.2">
      <c r="B9" s="36" t="s">
        <v>37</v>
      </c>
      <c r="C9" s="72" t="s">
        <v>80</v>
      </c>
      <c r="D9" s="37" t="s">
        <v>135</v>
      </c>
      <c r="E9" s="37" t="s">
        <v>38</v>
      </c>
      <c r="F9" s="37" t="s">
        <v>139</v>
      </c>
      <c r="G9" s="37" t="s">
        <v>139</v>
      </c>
      <c r="H9" s="37">
        <v>156</v>
      </c>
      <c r="I9" s="37">
        <v>12</v>
      </c>
      <c r="J9" s="37">
        <v>2</v>
      </c>
      <c r="K9" s="38">
        <f>+H9*J9*I9</f>
        <v>3744</v>
      </c>
    </row>
    <row r="10" spans="2:16" s="27" customFormat="1" ht="34.5" customHeight="1" x14ac:dyDescent="0.2">
      <c r="B10" s="39" t="s">
        <v>39</v>
      </c>
      <c r="C10" s="73" t="s">
        <v>80</v>
      </c>
      <c r="D10" s="40" t="s">
        <v>136</v>
      </c>
      <c r="E10" s="40" t="s">
        <v>38</v>
      </c>
      <c r="F10" s="40" t="s">
        <v>139</v>
      </c>
      <c r="G10" s="37" t="s">
        <v>139</v>
      </c>
      <c r="H10" s="37">
        <v>130</v>
      </c>
      <c r="I10" s="37">
        <v>12</v>
      </c>
      <c r="J10" s="37">
        <v>2</v>
      </c>
      <c r="K10" s="38">
        <f t="shared" ref="K10:K12" si="0">+H10*J10*I10</f>
        <v>3120</v>
      </c>
    </row>
    <row r="11" spans="2:16" s="27" customFormat="1" ht="34.5" customHeight="1" x14ac:dyDescent="0.2">
      <c r="B11" s="39" t="s">
        <v>40</v>
      </c>
      <c r="C11" s="73" t="s">
        <v>80</v>
      </c>
      <c r="D11" s="40" t="s">
        <v>137</v>
      </c>
      <c r="E11" s="40" t="s">
        <v>38</v>
      </c>
      <c r="F11" s="40" t="s">
        <v>139</v>
      </c>
      <c r="G11" s="37" t="s">
        <v>139</v>
      </c>
      <c r="H11" s="37">
        <v>156</v>
      </c>
      <c r="I11" s="37">
        <v>12</v>
      </c>
      <c r="J11" s="37">
        <v>2</v>
      </c>
      <c r="K11" s="38">
        <f t="shared" si="0"/>
        <v>3744</v>
      </c>
    </row>
    <row r="12" spans="2:16" s="27" customFormat="1" ht="34.5" customHeight="1" x14ac:dyDescent="0.2">
      <c r="B12" s="41" t="s">
        <v>41</v>
      </c>
      <c r="C12" s="74" t="s">
        <v>80</v>
      </c>
      <c r="D12" s="42" t="s">
        <v>138</v>
      </c>
      <c r="E12" s="42" t="s">
        <v>38</v>
      </c>
      <c r="F12" s="42" t="s">
        <v>139</v>
      </c>
      <c r="G12" s="37" t="s">
        <v>139</v>
      </c>
      <c r="H12" s="67">
        <v>156</v>
      </c>
      <c r="I12" s="67">
        <v>12</v>
      </c>
      <c r="J12" s="67">
        <v>2</v>
      </c>
      <c r="K12" s="38">
        <f t="shared" si="0"/>
        <v>3744</v>
      </c>
    </row>
    <row r="13" spans="2:16" s="27" customFormat="1" ht="34.5" customHeight="1" x14ac:dyDescent="0.2">
      <c r="B13" s="32" t="s">
        <v>42</v>
      </c>
      <c r="C13" s="75"/>
      <c r="D13" s="33"/>
      <c r="E13" s="33"/>
      <c r="F13" s="33"/>
      <c r="G13" s="34"/>
      <c r="H13" s="34"/>
      <c r="I13" s="34"/>
      <c r="J13" s="34"/>
      <c r="K13" s="43"/>
    </row>
    <row r="14" spans="2:16" s="27" customFormat="1" ht="34.5" customHeight="1" x14ac:dyDescent="0.2">
      <c r="B14" s="36" t="s">
        <v>43</v>
      </c>
      <c r="C14" s="72" t="s">
        <v>80</v>
      </c>
      <c r="D14" s="37" t="s">
        <v>135</v>
      </c>
      <c r="E14" s="37" t="s">
        <v>44</v>
      </c>
      <c r="F14" s="37" t="s">
        <v>139</v>
      </c>
      <c r="G14" s="37" t="s">
        <v>139</v>
      </c>
      <c r="H14" s="37">
        <v>156</v>
      </c>
      <c r="I14" s="37">
        <v>12</v>
      </c>
      <c r="J14" s="40">
        <v>2</v>
      </c>
      <c r="K14" s="38">
        <f>+H14*J14*I14</f>
        <v>3744</v>
      </c>
    </row>
    <row r="15" spans="2:16" s="27" customFormat="1" ht="34.5" customHeight="1" x14ac:dyDescent="0.2">
      <c r="B15" s="39" t="s">
        <v>39</v>
      </c>
      <c r="C15" s="73" t="s">
        <v>80</v>
      </c>
      <c r="D15" s="40" t="s">
        <v>136</v>
      </c>
      <c r="E15" s="44" t="s">
        <v>38</v>
      </c>
      <c r="F15" s="40" t="s">
        <v>139</v>
      </c>
      <c r="G15" s="40" t="s">
        <v>139</v>
      </c>
      <c r="H15" s="40">
        <v>130</v>
      </c>
      <c r="I15" s="40">
        <v>12</v>
      </c>
      <c r="J15" s="40">
        <v>2</v>
      </c>
      <c r="K15" s="167">
        <f>+H15*J15*I15</f>
        <v>3120</v>
      </c>
    </row>
    <row r="17" spans="2:12" s="27" customFormat="1" ht="29.25" customHeight="1" x14ac:dyDescent="0.25">
      <c r="B17" s="161" t="s">
        <v>67</v>
      </c>
      <c r="C17" s="162"/>
      <c r="D17" s="162"/>
      <c r="E17" s="162"/>
      <c r="F17" s="162"/>
      <c r="G17" s="162"/>
      <c r="H17" s="162"/>
      <c r="I17"/>
      <c r="J17"/>
      <c r="K17"/>
    </row>
    <row r="18" spans="2:12" ht="20.25" customHeight="1" x14ac:dyDescent="0.25">
      <c r="B18" s="161" t="s">
        <v>208</v>
      </c>
      <c r="C18" s="162"/>
      <c r="D18" s="162"/>
      <c r="E18" s="162"/>
      <c r="F18" s="162"/>
      <c r="G18" s="162"/>
      <c r="H18" s="163"/>
      <c r="K18"/>
    </row>
    <row r="19" spans="2:12" x14ac:dyDescent="0.25">
      <c r="B19" s="110" t="s">
        <v>179</v>
      </c>
      <c r="C19" s="108"/>
      <c r="D19" s="108"/>
      <c r="E19" s="108"/>
      <c r="F19" s="108"/>
      <c r="G19" s="109"/>
      <c r="H19" s="37"/>
      <c r="K19"/>
    </row>
    <row r="20" spans="2:12" ht="27.75" customHeight="1" x14ac:dyDescent="0.25">
      <c r="B20" s="88" t="s">
        <v>178</v>
      </c>
      <c r="C20" s="89"/>
      <c r="D20" s="89"/>
      <c r="E20" s="89"/>
      <c r="F20" s="89"/>
      <c r="G20" s="89"/>
      <c r="H20" s="20">
        <v>350</v>
      </c>
      <c r="K20"/>
    </row>
    <row r="21" spans="2:12" x14ac:dyDescent="0.25">
      <c r="B21" s="85" t="s">
        <v>185</v>
      </c>
      <c r="C21" s="89"/>
      <c r="D21" s="89"/>
      <c r="E21" s="89"/>
      <c r="F21" s="89"/>
      <c r="G21" s="89"/>
      <c r="H21" s="20">
        <v>200</v>
      </c>
      <c r="K21"/>
    </row>
    <row r="22" spans="2:12" x14ac:dyDescent="0.25">
      <c r="B22" s="110" t="s">
        <v>180</v>
      </c>
      <c r="C22" s="111"/>
      <c r="D22" s="111"/>
      <c r="E22" s="111"/>
      <c r="F22" s="111"/>
      <c r="G22" s="112"/>
      <c r="H22" s="37"/>
      <c r="K22"/>
    </row>
    <row r="23" spans="2:12" x14ac:dyDescent="0.25">
      <c r="B23" s="85" t="s">
        <v>181</v>
      </c>
      <c r="C23" s="89"/>
      <c r="D23" s="89"/>
      <c r="E23" s="89"/>
      <c r="F23" s="89"/>
      <c r="G23" s="89"/>
      <c r="H23" s="20">
        <v>700</v>
      </c>
      <c r="K23"/>
    </row>
    <row r="24" spans="2:12" x14ac:dyDescent="0.25">
      <c r="B24" s="85" t="s">
        <v>182</v>
      </c>
      <c r="C24" s="89"/>
      <c r="D24" s="89"/>
      <c r="E24" s="89"/>
      <c r="F24" s="89"/>
      <c r="G24" s="89"/>
      <c r="H24" s="20">
        <v>450</v>
      </c>
      <c r="K24"/>
    </row>
    <row r="25" spans="2:12" x14ac:dyDescent="0.25">
      <c r="B25" s="85" t="s">
        <v>184</v>
      </c>
      <c r="C25" s="89"/>
      <c r="D25" s="89"/>
      <c r="E25" s="89"/>
      <c r="F25" s="89"/>
      <c r="G25" s="89"/>
      <c r="H25" s="20">
        <v>1400</v>
      </c>
      <c r="K25"/>
    </row>
    <row r="26" spans="2:12" ht="17.25" customHeight="1" x14ac:dyDescent="0.25">
      <c r="B26" s="164" t="s">
        <v>183</v>
      </c>
      <c r="C26" s="165"/>
      <c r="D26" s="165"/>
      <c r="E26" s="165"/>
      <c r="F26" s="165"/>
      <c r="G26" s="166"/>
      <c r="H26" s="20">
        <v>400</v>
      </c>
      <c r="K26"/>
    </row>
    <row r="27" spans="2:12" ht="61.5" customHeight="1" x14ac:dyDescent="0.25">
      <c r="B27" s="107" t="s">
        <v>177</v>
      </c>
      <c r="C27" s="108"/>
      <c r="D27" s="108"/>
      <c r="E27" s="108"/>
      <c r="F27" s="108"/>
      <c r="G27" s="109"/>
      <c r="H27" s="37">
        <v>1350</v>
      </c>
      <c r="K27"/>
    </row>
    <row r="28" spans="2:12" ht="16.5" customHeight="1" x14ac:dyDescent="0.25"/>
    <row r="29" spans="2:12" s="6" customFormat="1" ht="26.45" customHeight="1" x14ac:dyDescent="0.25">
      <c r="B29" s="93" t="s">
        <v>83</v>
      </c>
      <c r="C29" s="93"/>
      <c r="D29" s="93"/>
      <c r="E29"/>
      <c r="F29" s="3"/>
      <c r="G29" s="3"/>
      <c r="H29"/>
      <c r="I29"/>
      <c r="J29"/>
      <c r="K29"/>
      <c r="L29"/>
    </row>
    <row r="30" spans="2:12" s="6" customFormat="1" ht="26.25" customHeight="1" x14ac:dyDescent="0.25">
      <c r="B30" s="92" t="s">
        <v>81</v>
      </c>
      <c r="C30" s="92"/>
      <c r="D30" s="92"/>
      <c r="E30"/>
      <c r="F30" s="3"/>
      <c r="G30" s="3"/>
      <c r="H30"/>
      <c r="I30"/>
      <c r="J30"/>
      <c r="K30"/>
      <c r="L30"/>
    </row>
    <row r="31" spans="2:12" s="6" customFormat="1" x14ac:dyDescent="0.25">
      <c r="B31" s="92" t="s">
        <v>155</v>
      </c>
      <c r="C31" s="92"/>
      <c r="D31"/>
      <c r="E31"/>
      <c r="F31" s="3"/>
      <c r="G31" s="3"/>
      <c r="H31"/>
      <c r="I31"/>
      <c r="J31"/>
      <c r="K31"/>
      <c r="L31"/>
    </row>
    <row r="32" spans="2:12" s="6" customFormat="1" ht="16.5" customHeight="1" x14ac:dyDescent="0.25">
      <c r="B32" s="83" t="s">
        <v>156</v>
      </c>
      <c r="C32" s="83"/>
      <c r="D32" s="83"/>
      <c r="E32" s="83"/>
      <c r="F32" s="3"/>
      <c r="G32" s="3"/>
      <c r="H32"/>
      <c r="I32"/>
      <c r="J32"/>
      <c r="K32"/>
      <c r="L32"/>
    </row>
    <row r="33" spans="1:12" s="6" customFormat="1" ht="28.5" customHeight="1" x14ac:dyDescent="0.25">
      <c r="B33" s="92" t="s">
        <v>157</v>
      </c>
      <c r="C33" s="92"/>
      <c r="D33" s="92"/>
      <c r="E33" s="92"/>
      <c r="F33" s="3"/>
      <c r="G33" s="3"/>
      <c r="H33"/>
      <c r="I33"/>
      <c r="J33"/>
      <c r="K33"/>
      <c r="L33"/>
    </row>
    <row r="34" spans="1:12" s="6" customFormat="1" ht="16.5" customHeight="1" x14ac:dyDescent="0.25">
      <c r="B34" s="77" t="s">
        <v>209</v>
      </c>
      <c r="C34" s="76"/>
      <c r="D34"/>
      <c r="E34"/>
      <c r="F34" s="3"/>
      <c r="G34" s="3"/>
      <c r="H34"/>
      <c r="I34"/>
      <c r="J34"/>
      <c r="K34"/>
      <c r="L34"/>
    </row>
    <row r="35" spans="1:12" s="6" customFormat="1" ht="28.5" customHeight="1" x14ac:dyDescent="0.25">
      <c r="B35" s="92" t="s">
        <v>84</v>
      </c>
      <c r="C35" s="92"/>
      <c r="D35" s="92"/>
      <c r="E35"/>
      <c r="F35" s="3"/>
      <c r="G35" s="3"/>
      <c r="H35"/>
      <c r="I35"/>
      <c r="J35"/>
      <c r="K35"/>
      <c r="L35"/>
    </row>
    <row r="36" spans="1:12" ht="60" customHeight="1" x14ac:dyDescent="0.25">
      <c r="B36" s="160" t="s">
        <v>210</v>
      </c>
      <c r="C36" s="160"/>
      <c r="D36" s="160"/>
      <c r="E36" s="160"/>
      <c r="F36" s="160"/>
      <c r="G36" s="160"/>
      <c r="H36" s="160"/>
      <c r="I36" s="160"/>
      <c r="J36" s="160"/>
      <c r="K36" s="160"/>
      <c r="L36" s="1"/>
    </row>
    <row r="37" spans="1:12" ht="16.5" customHeight="1" x14ac:dyDescent="0.25">
      <c r="B37" s="84"/>
      <c r="E37"/>
      <c r="K37"/>
    </row>
    <row r="38" spans="1:12" ht="33.75" customHeight="1" x14ac:dyDescent="0.25">
      <c r="A38" s="2"/>
      <c r="K38"/>
    </row>
    <row r="39" spans="1:12" ht="16.5" customHeight="1" x14ac:dyDescent="0.25">
      <c r="K39"/>
    </row>
    <row r="40" spans="1:12" ht="16.5" customHeight="1" x14ac:dyDescent="0.25">
      <c r="K40"/>
    </row>
    <row r="41" spans="1:12" ht="16.5" customHeight="1" x14ac:dyDescent="0.25">
      <c r="K41"/>
    </row>
    <row r="42" spans="1:12" ht="16.5" customHeight="1" x14ac:dyDescent="0.25">
      <c r="K42"/>
    </row>
    <row r="43" spans="1:12" ht="16.5" customHeight="1" x14ac:dyDescent="0.25">
      <c r="K43"/>
    </row>
    <row r="44" spans="1:12" ht="16.5" customHeight="1" x14ac:dyDescent="0.25">
      <c r="K44"/>
    </row>
    <row r="45" spans="1:12" x14ac:dyDescent="0.25">
      <c r="K45"/>
    </row>
    <row r="46" spans="1:12" ht="16.5" customHeight="1" x14ac:dyDescent="0.25">
      <c r="K46"/>
    </row>
    <row r="47" spans="1:12" x14ac:dyDescent="0.25">
      <c r="K47"/>
    </row>
    <row r="48" spans="1:12" ht="16.5" customHeight="1" x14ac:dyDescent="0.25">
      <c r="K48"/>
    </row>
    <row r="49" spans="11:11" ht="16.5" customHeight="1" x14ac:dyDescent="0.25">
      <c r="K49"/>
    </row>
    <row r="50" spans="11:11" ht="16.5" customHeight="1" x14ac:dyDescent="0.25"/>
    <row r="51" spans="11:11" ht="16.5" customHeight="1" x14ac:dyDescent="0.25"/>
    <row r="52" spans="11:11" ht="16.5" customHeight="1" x14ac:dyDescent="0.25"/>
    <row r="53" spans="11:11" ht="16.5" customHeight="1" x14ac:dyDescent="0.25"/>
    <row r="54" spans="11:11" ht="16.5" customHeight="1" x14ac:dyDescent="0.25"/>
    <row r="55" spans="11:11" ht="16.5" customHeight="1" x14ac:dyDescent="0.25"/>
    <row r="56" spans="11:11" ht="16.5" customHeight="1" x14ac:dyDescent="0.25"/>
    <row r="57" spans="11:11" ht="16.5" customHeight="1" x14ac:dyDescent="0.25"/>
    <row r="58" spans="11:11" ht="16.5" customHeight="1" x14ac:dyDescent="0.25"/>
    <row r="59" spans="11:11" ht="16.5" customHeight="1" x14ac:dyDescent="0.25"/>
    <row r="60" spans="11:11" ht="16.5" customHeight="1" x14ac:dyDescent="0.25"/>
    <row r="61" spans="11:11" ht="16.5" customHeight="1" x14ac:dyDescent="0.25"/>
    <row r="62" spans="11:11" ht="16.5" customHeight="1" x14ac:dyDescent="0.25"/>
    <row r="63" spans="11:11" ht="16.5" customHeight="1" x14ac:dyDescent="0.25"/>
    <row r="64" spans="11:11"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8" customHeight="1" x14ac:dyDescent="0.25"/>
    <row r="72" ht="18.75"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56.25" customHeight="1" x14ac:dyDescent="0.25"/>
    <row r="92" ht="19.5"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28.5" customHeight="1" x14ac:dyDescent="0.25"/>
    <row r="112" ht="16.5" customHeight="1" x14ac:dyDescent="0.25"/>
    <row r="113" ht="16.5" customHeight="1" x14ac:dyDescent="0.25"/>
    <row r="114" ht="18" customHeight="1" x14ac:dyDescent="0.25"/>
    <row r="116" ht="15" customHeight="1" x14ac:dyDescent="0.25"/>
    <row r="118" ht="16.5" customHeight="1" x14ac:dyDescent="0.25"/>
    <row r="119" ht="16.5" customHeight="1" x14ac:dyDescent="0.25"/>
    <row r="120" ht="18.75" customHeight="1" x14ac:dyDescent="0.25"/>
    <row r="121" ht="16.5" customHeight="1" x14ac:dyDescent="0.25"/>
    <row r="123" ht="16.5" customHeight="1" x14ac:dyDescent="0.25"/>
    <row r="124" ht="20.25" customHeight="1" x14ac:dyDescent="0.25"/>
    <row r="125" ht="16.5" customHeight="1" x14ac:dyDescent="0.25"/>
    <row r="126" ht="16.5" customHeight="1" x14ac:dyDescent="0.25"/>
    <row r="127" ht="16.5" customHeight="1" x14ac:dyDescent="0.25"/>
    <row r="128" ht="16.5" customHeight="1" x14ac:dyDescent="0.25"/>
    <row r="129" ht="24.75" customHeight="1" x14ac:dyDescent="0.25"/>
    <row r="130" ht="16.5" customHeight="1" x14ac:dyDescent="0.25"/>
    <row r="132" ht="26.25" customHeight="1" x14ac:dyDescent="0.25"/>
    <row r="136" ht="20.25" customHeight="1" x14ac:dyDescent="0.25"/>
    <row r="137" ht="16.5" customHeight="1" x14ac:dyDescent="0.25"/>
    <row r="138" ht="16.5" customHeight="1" x14ac:dyDescent="0.25"/>
    <row r="139" ht="16.5" customHeight="1" x14ac:dyDescent="0.25"/>
    <row r="144" ht="16.5" customHeight="1" x14ac:dyDescent="0.25"/>
    <row r="145" ht="16.5" customHeight="1" x14ac:dyDescent="0.25"/>
    <row r="146" ht="16.5" customHeight="1" x14ac:dyDescent="0.25"/>
    <row r="147" ht="31.5" customHeight="1" x14ac:dyDescent="0.25"/>
    <row r="149" ht="16.5" customHeight="1" x14ac:dyDescent="0.25"/>
    <row r="151" ht="24.75" customHeight="1" x14ac:dyDescent="0.25"/>
    <row r="156" ht="16.5" customHeight="1" x14ac:dyDescent="0.25"/>
    <row r="157" ht="16.5" customHeight="1" x14ac:dyDescent="0.25"/>
    <row r="158" ht="16.5" customHeight="1" x14ac:dyDescent="0.25"/>
    <row r="163" ht="16.5" customHeight="1" x14ac:dyDescent="0.25"/>
    <row r="164" ht="16.5" customHeight="1" x14ac:dyDescent="0.25"/>
    <row r="165" ht="26.25" customHeight="1" x14ac:dyDescent="0.25"/>
    <row r="166" ht="16.5" customHeight="1" x14ac:dyDescent="0.25"/>
    <row r="168" ht="16.5" customHeight="1" x14ac:dyDescent="0.25"/>
    <row r="170" ht="24.75" customHeight="1" x14ac:dyDescent="0.25"/>
    <row r="175" ht="16.5" customHeight="1" x14ac:dyDescent="0.25"/>
    <row r="176" ht="16.5" customHeight="1" x14ac:dyDescent="0.25"/>
    <row r="177" ht="15.75" customHeight="1" x14ac:dyDescent="0.25"/>
    <row r="182" ht="16.5" customHeight="1" x14ac:dyDescent="0.25"/>
    <row r="183" ht="26.25" customHeight="1" x14ac:dyDescent="0.25"/>
    <row r="184" ht="16.5" customHeight="1" x14ac:dyDescent="0.25"/>
    <row r="185" ht="16.5" customHeight="1" x14ac:dyDescent="0.25"/>
    <row r="187" ht="16.5" customHeight="1" x14ac:dyDescent="0.25"/>
    <row r="189" ht="36" customHeight="1" x14ac:dyDescent="0.25"/>
    <row r="194" ht="16.5" customHeight="1" x14ac:dyDescent="0.25"/>
    <row r="195" ht="33.75" customHeight="1" x14ac:dyDescent="0.25"/>
    <row r="196" ht="15.75" customHeight="1" x14ac:dyDescent="0.25"/>
    <row r="197" ht="17.25" customHeight="1" x14ac:dyDescent="0.25"/>
  </sheetData>
  <mergeCells count="16">
    <mergeCell ref="B22:G22"/>
    <mergeCell ref="B26:G26"/>
    <mergeCell ref="B27:G27"/>
    <mergeCell ref="B36:K36"/>
    <mergeCell ref="B31:C31"/>
    <mergeCell ref="B33:E33"/>
    <mergeCell ref="B35:D35"/>
    <mergeCell ref="D1:K1"/>
    <mergeCell ref="D2:K2"/>
    <mergeCell ref="B5:K5"/>
    <mergeCell ref="D3:K3"/>
    <mergeCell ref="B29:D29"/>
    <mergeCell ref="B30:D30"/>
    <mergeCell ref="B17:H17"/>
    <mergeCell ref="B18:H18"/>
    <mergeCell ref="B19:G19"/>
  </mergeCells>
  <pageMargins left="0.7" right="0.7" top="0.75" bottom="0.75" header="0.3" footer="0.3"/>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AGUA</vt:lpstr>
      <vt:lpstr>AIRE</vt:lpstr>
      <vt:lpstr>RUIDO</vt:lpstr>
      <vt:lpstr>BIOLÓGICO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2021-05-21T20:14:22Z</dcterms:created>
  <dcterms:modified xsi:type="dcterms:W3CDTF">2022-10-04T19:10:34Z</dcterms:modified>
</cp:coreProperties>
</file>