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2A06AA36-1EBA-4C80-A5CC-99CC337BEE8E}" xr6:coauthVersionLast="47" xr6:coauthVersionMax="47" xr10:uidLastSave="{00000000-0000-0000-0000-000000000000}"/>
  <bookViews>
    <workbookView xWindow="-120" yWindow="-120" windowWidth="29040" windowHeight="15840" xr2:uid="{6CD22273-A703-4109-AC16-FB9523E38E4B}"/>
  </bookViews>
  <sheets>
    <sheet name="RUMI LABORATORIO" sheetId="1" r:id="rId1"/>
  </sheets>
  <definedNames>
    <definedName name="Print_Area" localSheetId="0">'RUMI LABORATORIO'!$E$1:$J$55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0" i="1" l="1"/>
  <c r="P17" i="1"/>
  <c r="P18" i="1"/>
  <c r="P19" i="1"/>
  <c r="P20" i="1"/>
  <c r="Q19" i="1"/>
  <c r="Q18" i="1"/>
  <c r="P52" i="1"/>
  <c r="Q52" i="1" s="1"/>
  <c r="P54" i="1"/>
  <c r="Q54" i="1" s="1"/>
  <c r="P53" i="1"/>
  <c r="Q53" i="1" s="1"/>
  <c r="P51" i="1"/>
  <c r="Q51" i="1" s="1"/>
  <c r="P49" i="1"/>
  <c r="Q49" i="1" s="1"/>
  <c r="P48" i="1"/>
  <c r="Q48" i="1" s="1"/>
  <c r="P47" i="1"/>
  <c r="Q47" i="1" s="1"/>
  <c r="P55" i="1"/>
  <c r="Q55" i="1" s="1"/>
  <c r="P46" i="1"/>
  <c r="Q46" i="1" s="1"/>
  <c r="P45" i="1"/>
  <c r="Q45" i="1" s="1"/>
  <c r="P44" i="1"/>
  <c r="Q44" i="1" s="1"/>
  <c r="P43" i="1"/>
  <c r="Q43" i="1" s="1"/>
  <c r="P42" i="1"/>
  <c r="Q42" i="1" s="1"/>
  <c r="P41" i="1"/>
  <c r="Q41" i="1" s="1"/>
  <c r="P40" i="1"/>
  <c r="Q40" i="1" s="1"/>
  <c r="P39" i="1"/>
  <c r="Q39" i="1" s="1"/>
  <c r="P38" i="1"/>
  <c r="Q38" i="1" s="1"/>
  <c r="P50" i="1"/>
  <c r="Q50" i="1" s="1"/>
  <c r="P37" i="1"/>
  <c r="Q37" i="1" s="1"/>
  <c r="P36" i="1"/>
  <c r="Q36" i="1" s="1"/>
  <c r="P35" i="1"/>
  <c r="Q35" i="1" s="1"/>
  <c r="J5" i="1"/>
  <c r="J22" i="1"/>
  <c r="P22" i="1"/>
  <c r="Q22" i="1" s="1"/>
  <c r="P32" i="1"/>
  <c r="Q32" i="1" s="1"/>
  <c r="P31" i="1"/>
  <c r="Q31" i="1" s="1"/>
  <c r="P30" i="1"/>
  <c r="Q30" i="1" s="1"/>
  <c r="P29" i="1"/>
  <c r="Q29" i="1" s="1"/>
  <c r="P28" i="1"/>
  <c r="Q28" i="1" s="1"/>
  <c r="P27" i="1"/>
  <c r="Q27" i="1" s="1"/>
  <c r="P26" i="1"/>
  <c r="Q26" i="1" s="1"/>
  <c r="P25" i="1"/>
  <c r="Q25" i="1" s="1"/>
  <c r="P24" i="1"/>
  <c r="Q24" i="1" s="1"/>
  <c r="P23" i="1"/>
  <c r="Q23" i="1" s="1"/>
  <c r="P34" i="1"/>
  <c r="Q34" i="1" s="1"/>
  <c r="P33" i="1"/>
  <c r="Q33" i="1" s="1"/>
  <c r="Q17" i="1"/>
  <c r="P16" i="1"/>
  <c r="Q16" i="1" s="1"/>
  <c r="P15" i="1"/>
  <c r="Q15" i="1" s="1"/>
  <c r="P14" i="1"/>
  <c r="Q14" i="1" s="1"/>
  <c r="P13" i="1"/>
  <c r="Q13" i="1" s="1"/>
  <c r="P12" i="1"/>
  <c r="Q12" i="1" s="1"/>
  <c r="P11" i="1"/>
  <c r="Q11" i="1" s="1"/>
  <c r="P10" i="1"/>
  <c r="Q10" i="1" s="1"/>
  <c r="P9" i="1"/>
  <c r="Q9" i="1" s="1"/>
  <c r="P8" i="1"/>
  <c r="Q8" i="1" s="1"/>
  <c r="P7" i="1"/>
  <c r="Q7" i="1" s="1"/>
  <c r="P6" i="1"/>
  <c r="Q6" i="1" s="1"/>
  <c r="P5" i="1"/>
  <c r="Q5" i="1" s="1"/>
  <c r="I5" i="1" l="1"/>
  <c r="I22" i="1"/>
</calcChain>
</file>

<file path=xl/sharedStrings.xml><?xml version="1.0" encoding="utf-8"?>
<sst xmlns="http://schemas.openxmlformats.org/spreadsheetml/2006/main" count="175" uniqueCount="90">
  <si>
    <t>B.2 EVALUACIÓN DEL STAFF - RUMI LABORATORIO</t>
  </si>
  <si>
    <t>ITEM</t>
  </si>
  <si>
    <t>Cargo</t>
  </si>
  <si>
    <t>Profesional</t>
  </si>
  <si>
    <t>Formación Profesional</t>
  </si>
  <si>
    <t>N° Colegiatura</t>
  </si>
  <si>
    <t>Experiencia General</t>
  </si>
  <si>
    <t>Experiencia Específica</t>
  </si>
  <si>
    <t>Obra</t>
  </si>
  <si>
    <t>Certificado/
Constancia</t>
  </si>
  <si>
    <t>Fecha Incico</t>
  </si>
  <si>
    <t>Fecha fin</t>
  </si>
  <si>
    <t>Tiempo (días)</t>
  </si>
  <si>
    <t>Tiempo (años)</t>
  </si>
  <si>
    <t>CALIFICA</t>
  </si>
  <si>
    <t>Exp Específica (años)</t>
  </si>
  <si>
    <t>Observaciones</t>
  </si>
  <si>
    <t>JEFE DE EQUIPO DE ESTUDIO GEOTÉCNICO</t>
  </si>
  <si>
    <t>Ing. Hebert Sotelo Aedo</t>
  </si>
  <si>
    <t>La experiencia se cuenta a partir de la incorporación del ingeniero al Colegio de Ingenieros del Perú. 
Ing. Hebert Sotelo Aedo, CIP: 57639. 
Fecha incorporación 09/10/1998</t>
  </si>
  <si>
    <t>INGENIERO ASISTENTE EN GEOTECNIA CUENCA CAÑETE</t>
  </si>
  <si>
    <t>ESTUDIO GEOTECNICO CON FINES DE DE CIMENTACION SISTEMA DE TRATAMIENTO DE AGUA CUENTA DEL TITICACA ADICIONAL DE INVESTIGACIONES COLECTOR 1</t>
  </si>
  <si>
    <t>REPRESENTANTE DEL SUBCONTRATISTA</t>
  </si>
  <si>
    <t xml:space="preserve">ORDEN DE TRABAJO </t>
  </si>
  <si>
    <t>INVESTIGACIONES DE CAMPO: PTAR  JULIACA, PTAR PUNO, PTAR ILAVE, PTAR AYAVIRI, PTAR JULI y PTAR MOHO.</t>
  </si>
  <si>
    <t>VERIFICACION PROFUNDIDAD DE ROCA TRANSPORTE DE MATERIAL,PROVENIENTE DE LA TUNELADORA TBM Y EVALUCION DE
LA ESTABILIDAD DE TALUDES</t>
  </si>
  <si>
    <t>ORDEN DE COMPRA</t>
  </si>
  <si>
    <t>ESTIMACION DE SUBCONTRATISTA</t>
  </si>
  <si>
    <t>ESTUDIOS DE GEOTECNIA CON INVESTIGACIONES EN CAMPO
DME 80+900  EN KM 80 Y KM 118 CARRETERA CANCHAQUE HUANCABAMBA</t>
  </si>
  <si>
    <t>PROYECTO: "K-CC4-153A MOD N°01 TAILINGS DISPOSAL SYSTEM"</t>
  </si>
  <si>
    <t>VALORIZACION</t>
  </si>
  <si>
    <t>VALORIZACIÓN</t>
  </si>
  <si>
    <t>SERVICIOS DE INGENIERÍA PARA CONSTRUCCIONES DEL TITICACA SAC</t>
  </si>
  <si>
    <t>ESTUDIO GEOTECNICO CW1 
REVISION Y ANALISIS ESTUDIO GEOTECNICO CON FINES DE CIMENTACION Y ESTABILIDAD DE TALUDESFAJA TRANSPORTADORA y CHANCADORA - ANTAMINA</t>
  </si>
  <si>
    <t>INVESTIGACIONES GEOTECNICAS COMPL. CHANCADORA Y FAJA PROYECTO ANTAMINA</t>
  </si>
  <si>
    <t>2001 OBRAS A PIE DE PRESA ANTAMINA ANALISIS DE ESTABILIDAD DE TALUDES UBICADO EN CAMP. MINERO ANTAMINA (SanMarco,Huari,Ancash Perú)</t>
  </si>
  <si>
    <t>ACTA DE CONFORMIDAD</t>
  </si>
  <si>
    <t>EVALUACION GEOTECNICA TALUD MARGEN IZQUIERDA, ESTABILIDAD CANAL, RESERVORIO Y SUBDRENES ESPINA DE PESCADO+K14</t>
  </si>
  <si>
    <t>INVESTIGACIONES GEOTECNICAS GEOLOGICAS FASE1- REV-PERFIL ETAPA2 FASE ESTUDIO DEF.DE.INC.PARA CREACION CDAC - CARRETERA DANIEL ALCIDES CARRION - NCC NUEVA CARRETERA.</t>
  </si>
  <si>
    <t>FACTURA</t>
  </si>
  <si>
    <t>EVALUACION GEOTECNICA TALUD MARGEN IZQUIERDA S.E. YAROS
CONTRATO PE-YANA-069 PARA PROYECTOS DE INFRAESTUCTURA DEL PERÚ S.A.C.</t>
  </si>
  <si>
    <t>ESTUDIO GEOTECNICO CON FINES DE EVALUACION GEOTECNICA DESLIZAMIENTO TALUD S.E. YUNGAS</t>
  </si>
  <si>
    <t>ORDEN DE SERVICIO</t>
  </si>
  <si>
    <t>EVALUACIÓN DE TALUD DE SE PLANICIE, REFORZAMIENTOS PARA TALUD de SE Planicie</t>
  </si>
  <si>
    <t>CONSTANCIA DE CUMPLIMIENTO</t>
  </si>
  <si>
    <t>Cristhian Alhuay Leon</t>
  </si>
  <si>
    <t>Estudio de Maestría en Geotecnia en Universidad Nacional  de Ingeniería, Maestria en la Universidad Politecnica de Cataluña
Ing. Civil de Universidad San Antonio Abad de Cusco</t>
  </si>
  <si>
    <t>Ing. Civil de Universidad Nacional de Ingenieria</t>
  </si>
  <si>
    <t>ESTUDIO DE SUELOS Y GEOTECNIA DE LA TUBERÍA DE IMPULSIÓN, TUBERÍA DE EMISIÓN Y ESTACIÓN DE BOMBEO DE LAS LOCALIDADES DE JULIACA, PUNO, ILAVE, JULI, AYAVIRI Y MOHO PARA EL PROYECTO “SISTEMA DE TRATAMIENTO DE LAS AGUAS RESIDUALES DE LA CUENCA DEL LAGO TITICACA”.
Cliente: Operadora Ecológica del Titicaca.</t>
  </si>
  <si>
    <t>ESTUDIO DE GEOTECNIA Y MECANICA DE SUELOS DEL PROYECTO “DEFINITIVO Y EXPEDIENTE TECNICO DEL PROYECTO MEJORAMIENTO Y AMPLIACIÓN DE LOS SISTEMAS DE AGUA POTABLE Y ALCANTARILLADO DISTRITO DE LURÍN - PROVINCIA DE LIMA - DEPARTAMENTO DE LIMA”.
Cliente: HYTSA Y CEMOSA - SEDAPAL</t>
  </si>
  <si>
    <t>“EVALUACIÓN DEL DESLIZAMIENTO EN EL TRAMO 0+250 AL 0+300 DEL SISTEMA DE TUBERÍA, ANTAMINA”, DISTRITO DE SAN MARCOS, PROVINCIA DE HUARI, ANCASH.
Cliente: JME - Antamina</t>
  </si>
  <si>
    <t>ESTUDIO GEOTÉCNICO DE 26 TALUDES INESTABLES DEL PROYECTO DE INGENIERIA DE DETALLE (PID) CORRESPONDIENTE A 26 OBRAS ACCESORIAS DEL TRAMO Nº 4: DV OLMOS – CERRO QUEMADO
Cliente: Concesión Vial IIRSA NORTE</t>
  </si>
  <si>
    <t>ESTUDIO GEOTÉCNICO DE 29 TALUDES INESTABLES DEL PROYECTO DE INGENIERIA DE DETALLE (PID) CORRESPONDIENTE A 29 OBRAS ACCESORIAS DEL TRAMO Nº 1B: TARAPOTO - YURIMAGUAS
Cliente: Concesión Vial IIRSA NORTE</t>
  </si>
  <si>
    <t>CARACTERIZACIÓN GEOTÉCNICAS EN QUEBRADAS PERIMETRALES Y ZONA URBANA DEL PROYECTO “CREACIÓN DEL SERVICIO DE DRENAJE PLUVIAL EN EL AMBITO URBANO DE 5 DISTRITOS DE LA PROVINCIA DE TRUJILLO, DEPARTAMENTO DE LA LIBERTAD (PAQUETE D-04)”.
Cliente: Lombardi</t>
  </si>
  <si>
    <t>PROYECTO DE ESTUDIO GEOTÉCNICO CON FINES DE CIMENTACIÓN – EVALUACIÓN DE FILTRACIONES DEL AEROPUERTO INTERNACIONAL DE CHINCHERO – REGIÓN CUSCO
Cliente: Consorcio AICC</t>
  </si>
  <si>
    <t>EVALUACIÓN GEOTÉCNICA TUNEL CHANCAY: “Zona CI km 0+600 – km 0+800”, “Zona ZOP km 1+980 – km 0+620”. INGENIERIA, PROCURA CONSTRUCCION DEL TUNEL Y SISTEMAS DE VIAS DE ACCESO DEL TERMINAL PORTUARIO MULTIPROPOSITO DE CHANCAY PERÚ.
Cliente: CREG 10</t>
  </si>
  <si>
    <t>“EVALUAVIÓN GEOTECNICA DE LOS SECTORES CRÍTICOS “Km 53+550-53+625”, “km 54+730-55+110” y “km 56+770-56+840” DEL PROYECTO CARRETERA PIEDRA BLANCA, OCOA, REPUBLICA DOMINICANA”
Cliente: Estrella – Ministerio de obras públicas y comunicaciones</t>
  </si>
  <si>
    <t>EVALUACIÓN GEOTECNICA EN LA ZONA DE CHANCADORA PRIMARIA Y FAJA TRANSPORTADORA DEL Proyecto de Ingeniería de Factibilidad para el Nuevo Sistema de Disposición de Desmonte de Mecanizado, Waste 1, para la Cia Minera Antamina S.A. Ubicado en el distrito de San Marcos, región de Ancash.
Cliente: Consorcio W1 (JJC-HV) – Antamina</t>
  </si>
  <si>
    <t>Constancia</t>
  </si>
  <si>
    <t>Coordinador de geotecnia</t>
  </si>
  <si>
    <t>Evaluación del deslizamiento del DME km 111 - proyecto “Rehabilitación y mejoramiento de la Carretera Buenos Sires - Salitral - Dv. Canchaque - Huancabamba.
Cliente: Constructora Málaga</t>
  </si>
  <si>
    <t>Investigación geotécnica complementaria 2021, del Nuevo Aeropuerto Internacional de Chinchero, Cusco.
Cliente: HYUNDAY - HV Contratista</t>
  </si>
  <si>
    <t>Investigación geotécnica para la Defensas ribereñas del rio Cañete y del rio Huaura - Paquete 5.
Cliente: OHL-TYPSA</t>
  </si>
  <si>
    <t>Estabilidad de taludes y plataforma de Subestación Yaros 500 kV – Huánuco. Diseño de galería de drenaje y manejo control de agua en ladera.
Cliente: Red de Energía del Perú - REP</t>
  </si>
  <si>
    <t>Certificado</t>
  </si>
  <si>
    <t xml:space="preserve">Diseño a nivel de ingeniería básica del depósito de material orgánico DMO-1 y DMO-2. REVISIÓN Y OPTIMIZACIÓN ESTUDIO DE PREFACTIBILIDAD DE LA FASE 6 Y 8.
Cliente: Compañía Minera Las Bambas </t>
  </si>
  <si>
    <t>Estudio de mecánica de suelos y geotécnia para la ingeniería de detalle del Depósito de Relave de la Mina Betania.</t>
  </si>
  <si>
    <t>Estudio geotécnico del lado aire y zonas operativa para la Ampliación del Aeropuerto Jorge Chávez</t>
  </si>
  <si>
    <t>Evaluación geomecánica para la cimentación de las Cepas 1 y 2 del Puente Capillune del Proyecto Quellaveco.</t>
  </si>
  <si>
    <t>Estudio geotécnico para los Tanques de Combustible de la Ampliación del Aeropuerto Jorge Chávez</t>
  </si>
  <si>
    <t>Evaluación geológica - geotécnica del sectore inestables km 77+980-78+060 del proyecto "Rehabilitación y mejoramiento de la carretera Salitral - Huancabamba, Piura"</t>
  </si>
  <si>
    <t>Evaluación de riesgo y estabilidad de talud en la progresiva km 86+125 - 68+145 de la Linea Férrea Cusco - Hidroeléctrica SD07 Machupicchu - Urubamba - Cusco</t>
  </si>
  <si>
    <t>Supervisión en la ejecución de las obras de protección y sostenimiento de rocas (Bloques sueltos) en talud superior (Zona 3) y torre 142. Colcabamba.</t>
  </si>
  <si>
    <t>Estudio geotécnico para el proyecto "Extensión de la Línea 1, Metro de Lima y Callao en la Av. Separadora Industrial, Villa El Salvador"</t>
  </si>
  <si>
    <t>Evaluación geotécnica de las zonas de asentamientos y deslizamientos de los taludes de la carretera Von Humbold - Sungaro (km 0+170 - 57+000)</t>
  </si>
  <si>
    <t>Evaluación de estabilidad de taludes para el proyecto "Modificatoria del Plan de Cierre de Mina de las 13 desmonteras de la Unidad Minera Coricancha"</t>
  </si>
  <si>
    <t>Evaluación geotécnica para la conformación del botadero en la zona de Huamuyo alto y Huamuyo bajo de la Unidad Minera Coricancha.</t>
  </si>
  <si>
    <t>Evaluación geológica - geotécnica a nivel de perfil y nivel definitivo para el proyecto "Mejoramiento del corredor vial Apurimac - Cusco".</t>
  </si>
  <si>
    <t>Análisis de estabilidad de los sectores km10, km1 y km 21 del proyecto "Carretera Casabito - Santa Constanza. Santo Domingo, Republica Dominicana.</t>
  </si>
  <si>
    <t>Estudio geotécnico y evaluación de canteras para el proyecto "Rehabilitación de pavimentos del lado aire y sistema de drenaje del Aeropuerto de la ciudad de Juliaca".</t>
  </si>
  <si>
    <t>Estudio geotécnico para la construcción de la Sub estación CACLIC, Chachapoyas</t>
  </si>
  <si>
    <t>Estudio de geotecnia y geofísica para el proyecto "Aeropuerto Internacional Chinchero, Cusco"</t>
  </si>
  <si>
    <t>Estudio de geotécnico de los taludes para el proyecto "Obras de cabecera y conducción para abastecimiento de agua potable para Lima"</t>
  </si>
  <si>
    <t>Área de producción para la ejecución de 208 micropilotes en el Puente trujillo para el Proyecto Vía Parque Rimac.</t>
  </si>
  <si>
    <t>Mecánica de rocas para determinar el nivel de excavabilidad en taludes de roca, para el proyecto de la carretera Matarani - Punta de Bombón, Arequipa</t>
  </si>
  <si>
    <t>Asistente de geotecnia</t>
  </si>
  <si>
    <t>RUMI LABORATORIO GEOTECNICO SAC</t>
  </si>
  <si>
    <t xml:space="preserve"> SOTELO &amp; ASOCIADOS </t>
  </si>
  <si>
    <t xml:space="preserve">GERENTE TECNICO </t>
  </si>
  <si>
    <t>CERTIFICADO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</si>
</sst>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b/>
      <sz val="8"/>
      <name val="Calibri"/>
      <family val="2"/>
    </font>
    <font>
      <sz val="10"/>
      <color rgb="FF000000"/>
      <name val="Times New Roman"/>
      <family val="1"/>
    </font>
    <font>
      <b/>
      <u/>
      <sz val="12"/>
      <name val="Calibri"/>
      <family val="2"/>
    </font>
    <font>
      <sz val="10"/>
      <color theme="0"/>
      <name val="Times New Roman"/>
      <family val="1"/>
    </font>
    <font>
      <b/>
      <sz val="7"/>
      <name val="Calibri"/>
      <family val="2"/>
    </font>
    <font>
      <b/>
      <sz val="9"/>
      <name val="Calibri"/>
      <family val="2"/>
    </font>
    <font>
      <b/>
      <sz val="10"/>
      <color rgb="FF000000"/>
      <name val="Times New Roman"/>
      <family val="1"/>
    </font>
    <font>
      <sz val="7"/>
      <name val="Calibri"/>
      <family val="2"/>
    </font>
    <font>
      <sz val="7"/>
      <color rgb="FF000000"/>
      <name val="Calibri"/>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s>
  <cellStyleXfs count="1">
    <xf numFmtId="0" fontId="0" fillId="0" borderId="0"/>
  </cellStyleXfs>
  <cellXfs count="100">
    <xf numFmtId="0" fontId="0" fillId="0" borderId="0" xfId="0"/>
    <xf numFmtId="0" fontId="0" fillId="0" borderId="1"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center" wrapText="1"/>
    </xf>
    <xf numFmtId="0" fontId="2" fillId="0" borderId="3" xfId="0" applyFont="1" applyBorder="1" applyAlignment="1">
      <alignment horizontal="left" vertical="top"/>
    </xf>
    <xf numFmtId="0" fontId="0" fillId="0" borderId="0" xfId="0"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wrapText="1" indent="1"/>
    </xf>
    <xf numFmtId="0" fontId="5" fillId="0" borderId="0" xfId="0" applyFont="1" applyAlignment="1">
      <alignment horizontal="left" vertical="top"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2" fillId="0" borderId="5" xfId="0" applyFont="1" applyBorder="1" applyAlignment="1">
      <alignment horizontal="left" vertical="top"/>
    </xf>
    <xf numFmtId="0" fontId="1"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14" fontId="6" fillId="2" borderId="7" xfId="0"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6" xfId="0" applyFont="1" applyFill="1" applyBorder="1" applyAlignment="1">
      <alignment horizontal="center" vertical="center" wrapText="1"/>
    </xf>
    <xf numFmtId="2" fontId="6" fillId="3" borderId="7" xfId="0" applyNumberFormat="1"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0" borderId="11" xfId="0"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11" xfId="0" applyNumberFormat="1" applyFont="1" applyBorder="1" applyAlignment="1">
      <alignment horizontal="left" vertical="center" wrapText="1"/>
    </xf>
    <xf numFmtId="14" fontId="8" fillId="0" borderId="11" xfId="0" applyNumberFormat="1" applyFont="1" applyBorder="1" applyAlignment="1">
      <alignment horizontal="center" vertical="center" wrapText="1"/>
    </xf>
    <xf numFmtId="2" fontId="8" fillId="0" borderId="12" xfId="0" applyNumberFormat="1" applyFont="1" applyBorder="1" applyAlignment="1">
      <alignment horizontal="center" vertical="center" wrapText="1"/>
    </xf>
    <xf numFmtId="2" fontId="8" fillId="0" borderId="10" xfId="0" applyNumberFormat="1"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15" xfId="0" applyNumberFormat="1" applyFont="1" applyBorder="1" applyAlignment="1">
      <alignment horizontal="left" vertical="center" wrapText="1"/>
    </xf>
    <xf numFmtId="14" fontId="8" fillId="0" borderId="15" xfId="0" applyNumberFormat="1" applyFont="1" applyBorder="1" applyAlignment="1">
      <alignment horizontal="center" vertical="center" wrapText="1"/>
    </xf>
    <xf numFmtId="2" fontId="8" fillId="0" borderId="16" xfId="0" applyNumberFormat="1" applyFont="1" applyBorder="1" applyAlignment="1">
      <alignment horizontal="center" vertical="center" wrapText="1"/>
    </xf>
    <xf numFmtId="2" fontId="8" fillId="0" borderId="17" xfId="0" applyNumberFormat="1" applyFont="1" applyBorder="1" applyAlignment="1">
      <alignment horizontal="center" vertical="center" wrapText="1"/>
    </xf>
    <xf numFmtId="2" fontId="8" fillId="0" borderId="14" xfId="0" applyNumberFormat="1" applyFont="1" applyBorder="1" applyAlignment="1">
      <alignment horizontal="center" vertical="center" wrapText="1"/>
    </xf>
    <xf numFmtId="0" fontId="8" fillId="0" borderId="16" xfId="0" applyFont="1" applyBorder="1" applyAlignment="1">
      <alignment horizontal="left" vertical="center" wrapText="1"/>
    </xf>
    <xf numFmtId="0" fontId="8" fillId="0" borderId="16" xfId="0" applyFont="1" applyBorder="1" applyAlignment="1">
      <alignment horizontal="center" vertical="center" wrapText="1"/>
    </xf>
    <xf numFmtId="14" fontId="8" fillId="0" borderId="16" xfId="0" applyNumberFormat="1" applyFont="1" applyBorder="1" applyAlignment="1">
      <alignment horizontal="center" vertical="center" wrapText="1"/>
    </xf>
    <xf numFmtId="2" fontId="8" fillId="0" borderId="19" xfId="0" applyNumberFormat="1" applyFont="1" applyBorder="1" applyAlignment="1">
      <alignment horizontal="center" vertical="center" wrapText="1"/>
    </xf>
    <xf numFmtId="2" fontId="8" fillId="0" borderId="16" xfId="0" applyNumberFormat="1" applyFont="1" applyBorder="1" applyAlignment="1">
      <alignment horizontal="left" vertical="center" wrapText="1"/>
    </xf>
    <xf numFmtId="2" fontId="8" fillId="0" borderId="22" xfId="0" applyNumberFormat="1" applyFont="1" applyBorder="1" applyAlignment="1">
      <alignment horizontal="left" vertical="center" wrapText="1"/>
    </xf>
    <xf numFmtId="14" fontId="8" fillId="0" borderId="22"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3"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2" fontId="8" fillId="0" borderId="25" xfId="0" applyNumberFormat="1" applyFont="1" applyBorder="1" applyAlignment="1">
      <alignment horizontal="center" vertical="center" wrapText="1"/>
    </xf>
    <xf numFmtId="2" fontId="8" fillId="0" borderId="24" xfId="0" applyNumberFormat="1" applyFont="1" applyBorder="1" applyAlignment="1">
      <alignment horizontal="left" vertical="center" wrapText="1"/>
    </xf>
    <xf numFmtId="14" fontId="8" fillId="0" borderId="24" xfId="0" applyNumberFormat="1" applyFont="1" applyBorder="1" applyAlignment="1">
      <alignment horizontal="center" vertical="center" wrapText="1"/>
    </xf>
    <xf numFmtId="2" fontId="8" fillId="0" borderId="28" xfId="0" applyNumberFormat="1" applyFont="1" applyBorder="1" applyAlignment="1">
      <alignment horizontal="center" vertical="center" wrapText="1"/>
    </xf>
    <xf numFmtId="14" fontId="8" fillId="3" borderId="16" xfId="0" applyNumberFormat="1"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left" vertical="top"/>
    </xf>
    <xf numFmtId="2" fontId="8" fillId="3" borderId="16" xfId="0" applyNumberFormat="1" applyFont="1" applyFill="1" applyBorder="1" applyAlignment="1">
      <alignment horizontal="center" vertical="center" wrapText="1"/>
    </xf>
    <xf numFmtId="0" fontId="8" fillId="0" borderId="15" xfId="0" applyFont="1" applyBorder="1" applyAlignment="1">
      <alignment horizontal="center" vertical="center" wrapText="1"/>
    </xf>
    <xf numFmtId="2" fontId="8" fillId="0" borderId="29" xfId="0" applyNumberFormat="1" applyFont="1" applyBorder="1" applyAlignment="1">
      <alignment horizontal="center" vertical="center" wrapText="1"/>
    </xf>
    <xf numFmtId="0" fontId="9" fillId="0" borderId="16" xfId="0" applyFont="1" applyBorder="1" applyAlignment="1">
      <alignment horizontal="justify" vertical="center" wrapText="1"/>
    </xf>
    <xf numFmtId="0" fontId="0" fillId="0" borderId="31" xfId="0" applyBorder="1" applyAlignment="1">
      <alignment horizontal="left" vertical="top"/>
    </xf>
    <xf numFmtId="2" fontId="8" fillId="0" borderId="21" xfId="0" applyNumberFormat="1" applyFont="1" applyBorder="1" applyAlignment="1">
      <alignment horizontal="center" vertical="center" wrapText="1"/>
    </xf>
    <xf numFmtId="2" fontId="8" fillId="0" borderId="29"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0" fontId="9" fillId="0" borderId="16" xfId="0" applyFont="1" applyFill="1" applyBorder="1" applyAlignment="1">
      <alignment horizontal="justify" vertical="center" wrapText="1"/>
    </xf>
    <xf numFmtId="0" fontId="8" fillId="0" borderId="16" xfId="0" applyFont="1" applyFill="1" applyBorder="1" applyAlignment="1">
      <alignment horizontal="center" vertical="center" wrapText="1"/>
    </xf>
    <xf numFmtId="14" fontId="8" fillId="0" borderId="16" xfId="0" applyNumberFormat="1" applyFont="1" applyFill="1" applyBorder="1" applyAlignment="1">
      <alignment horizontal="center" vertical="center" wrapText="1"/>
    </xf>
    <xf numFmtId="2" fontId="8" fillId="0" borderId="16" xfId="0" applyNumberFormat="1" applyFont="1" applyFill="1" applyBorder="1" applyAlignment="1">
      <alignment horizontal="center" vertical="center" wrapText="1"/>
    </xf>
    <xf numFmtId="2" fontId="8" fillId="0" borderId="16" xfId="0" applyNumberFormat="1" applyFont="1" applyFill="1" applyBorder="1" applyAlignment="1">
      <alignment horizontal="left" vertical="center" wrapText="1"/>
    </xf>
    <xf numFmtId="0" fontId="8" fillId="0" borderId="15"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9" xfId="0"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2" fontId="8" fillId="0" borderId="13" xfId="0" applyNumberFormat="1" applyFont="1" applyBorder="1" applyAlignment="1">
      <alignment horizontal="center" vertical="center" wrapText="1"/>
    </xf>
    <xf numFmtId="2" fontId="8" fillId="0" borderId="18" xfId="0" applyNumberFormat="1" applyFont="1" applyBorder="1" applyAlignment="1">
      <alignment horizontal="center" vertical="center" wrapText="1"/>
    </xf>
    <xf numFmtId="2" fontId="8" fillId="0" borderId="27" xfId="0" applyNumberFormat="1" applyFont="1" applyBorder="1" applyAlignment="1">
      <alignment horizontal="center"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6" fillId="2" borderId="7" xfId="0" applyFont="1" applyFill="1" applyBorder="1" applyAlignment="1">
      <alignment horizontal="center" vertical="center" wrapText="1"/>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0" xfId="0"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8" fillId="0" borderId="11" xfId="0" quotePrefix="1" applyFont="1" applyBorder="1" applyAlignment="1">
      <alignment horizontal="center" vertical="center" wrapText="1"/>
    </xf>
    <xf numFmtId="0" fontId="8" fillId="0" borderId="11" xfId="0" applyFont="1" applyBorder="1" applyAlignment="1">
      <alignment horizontal="center" vertical="center" wrapText="1"/>
    </xf>
    <xf numFmtId="0" fontId="8" fillId="0" borderId="15" xfId="0" quotePrefix="1"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2" fontId="8" fillId="0" borderId="29" xfId="0" applyNumberFormat="1" applyFont="1" applyBorder="1" applyAlignment="1">
      <alignment horizontal="center" vertical="center" wrapText="1"/>
    </xf>
    <xf numFmtId="0" fontId="7" fillId="4" borderId="26" xfId="0" applyFont="1" applyFill="1" applyBorder="1" applyAlignment="1">
      <alignment horizontal="center" vertical="center"/>
    </xf>
    <xf numFmtId="0" fontId="7" fillId="4" borderId="28" xfId="0" applyFont="1" applyFill="1" applyBorder="1" applyAlignment="1">
      <alignment horizontal="center" vertical="center"/>
    </xf>
    <xf numFmtId="0" fontId="5" fillId="4" borderId="22" xfId="0" applyFont="1" applyFill="1" applyBorder="1" applyAlignment="1">
      <alignment horizontal="center" vertical="center" wrapText="1"/>
    </xf>
    <xf numFmtId="0" fontId="5" fillId="4" borderId="24" xfId="0" applyFont="1" applyFill="1" applyBorder="1" applyAlignment="1">
      <alignment horizontal="center" vertical="center" wrapText="1"/>
    </xf>
    <xf numFmtId="2" fontId="8" fillId="0" borderId="2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1580-5529-44BC-88FA-CFD5982A8742}">
  <sheetPr>
    <pageSetUpPr fitToPage="1"/>
  </sheetPr>
  <dimension ref="A1:T55"/>
  <sheetViews>
    <sheetView showGridLines="0" tabSelected="1" view="pageBreakPreview" zoomScale="130" zoomScaleNormal="130" zoomScaleSheetLayoutView="130" workbookViewId="0">
      <pane xSplit="4" ySplit="4" topLeftCell="E37" activePane="bottomRight" state="frozen"/>
      <selection pane="topRight" activeCell="E1" sqref="E1"/>
      <selection pane="bottomLeft" activeCell="A5" sqref="A5"/>
      <selection pane="bottomRight" activeCell="R19" sqref="R19"/>
    </sheetView>
  </sheetViews>
  <sheetFormatPr baseColWidth="10" defaultColWidth="9.33203125" defaultRowHeight="12.75" x14ac:dyDescent="0.2"/>
  <cols>
    <col min="1" max="1" width="4.6640625" style="7" hidden="1" customWidth="1"/>
    <col min="2" max="2" width="6.33203125" style="7" customWidth="1"/>
    <col min="3" max="3" width="6.1640625" style="7" customWidth="1"/>
    <col min="4" max="4" width="11.83203125" style="7" customWidth="1"/>
    <col min="5" max="6" width="8.83203125" style="7" customWidth="1"/>
    <col min="7" max="7" width="15.5" style="7" customWidth="1"/>
    <col min="8" max="8" width="12.83203125" style="7" customWidth="1"/>
    <col min="9" max="9" width="11.5" style="7" customWidth="1"/>
    <col min="10" max="10" width="10.5" style="7" customWidth="1"/>
    <col min="11" max="11" width="58.83203125" style="7" customWidth="1"/>
    <col min="12" max="12" width="17" style="49" customWidth="1"/>
    <col min="13" max="13" width="14.6640625" style="7" customWidth="1"/>
    <col min="14" max="15" width="10.33203125" style="50" customWidth="1"/>
    <col min="16" max="17" width="10.33203125" style="7" customWidth="1"/>
    <col min="18" max="18" width="9.33203125" style="7"/>
    <col min="19" max="19" width="17" style="7" customWidth="1"/>
    <col min="20" max="20" width="39.6640625" style="51" customWidth="1"/>
    <col min="21" max="16384" width="9.33203125" style="7"/>
  </cols>
  <sheetData>
    <row r="1" spans="2:20" ht="12" customHeight="1" thickBot="1" x14ac:dyDescent="0.25">
      <c r="B1" s="1"/>
      <c r="C1" s="2"/>
      <c r="D1" s="2"/>
      <c r="E1" s="3"/>
      <c r="F1" s="4"/>
      <c r="G1" s="4"/>
      <c r="H1" s="4"/>
      <c r="I1" s="4"/>
      <c r="J1" s="4"/>
      <c r="K1" s="4"/>
      <c r="L1" s="5"/>
      <c r="M1" s="4"/>
      <c r="N1" s="5"/>
      <c r="O1" s="5"/>
      <c r="P1" s="4"/>
      <c r="Q1" s="4"/>
      <c r="R1" s="4"/>
      <c r="S1" s="4"/>
      <c r="T1" s="6"/>
    </row>
    <row r="2" spans="2:20" ht="15.75" customHeight="1" x14ac:dyDescent="0.2">
      <c r="B2" s="77" t="s">
        <v>0</v>
      </c>
      <c r="C2" s="78"/>
      <c r="D2" s="78"/>
      <c r="E2" s="78"/>
      <c r="F2" s="78"/>
      <c r="G2" s="78"/>
      <c r="H2" s="78"/>
      <c r="I2" s="78"/>
      <c r="J2" s="78"/>
      <c r="K2" s="78"/>
      <c r="L2" s="78"/>
      <c r="M2" s="78"/>
      <c r="N2" s="78"/>
      <c r="O2" s="78"/>
      <c r="P2" s="78"/>
      <c r="Q2" s="78"/>
      <c r="R2" s="78"/>
      <c r="S2" s="78"/>
      <c r="T2" s="79"/>
    </row>
    <row r="3" spans="2:20" ht="2.25" customHeight="1" thickBot="1" x14ac:dyDescent="0.25">
      <c r="B3" s="8"/>
      <c r="C3" s="9"/>
      <c r="D3" s="9"/>
      <c r="E3" s="10"/>
      <c r="F3" s="10"/>
      <c r="G3" s="10"/>
      <c r="H3" s="10"/>
      <c r="I3" s="10"/>
      <c r="J3" s="10"/>
      <c r="K3" s="11"/>
      <c r="L3" s="12"/>
      <c r="M3" s="10"/>
      <c r="N3" s="13"/>
      <c r="O3" s="13"/>
      <c r="P3" s="10"/>
      <c r="Q3" s="10"/>
      <c r="S3" s="10"/>
      <c r="T3" s="14"/>
    </row>
    <row r="4" spans="2:20" ht="35.25" customHeight="1" thickBot="1" x14ac:dyDescent="0.25">
      <c r="B4" s="15" t="s">
        <v>1</v>
      </c>
      <c r="C4" s="80" t="s">
        <v>2</v>
      </c>
      <c r="D4" s="80"/>
      <c r="E4" s="80" t="s">
        <v>3</v>
      </c>
      <c r="F4" s="80"/>
      <c r="G4" s="16" t="s">
        <v>4</v>
      </c>
      <c r="H4" s="16" t="s">
        <v>5</v>
      </c>
      <c r="I4" s="16" t="s">
        <v>6</v>
      </c>
      <c r="J4" s="16" t="s">
        <v>7</v>
      </c>
      <c r="K4" s="16" t="s">
        <v>8</v>
      </c>
      <c r="L4" s="16" t="s">
        <v>2</v>
      </c>
      <c r="M4" s="16" t="s">
        <v>9</v>
      </c>
      <c r="N4" s="17" t="s">
        <v>10</v>
      </c>
      <c r="O4" s="17" t="s">
        <v>11</v>
      </c>
      <c r="P4" s="16" t="s">
        <v>12</v>
      </c>
      <c r="Q4" s="18" t="s">
        <v>13</v>
      </c>
      <c r="R4" s="19" t="s">
        <v>14</v>
      </c>
      <c r="S4" s="20" t="s">
        <v>15</v>
      </c>
      <c r="T4" s="21" t="s">
        <v>16</v>
      </c>
    </row>
    <row r="5" spans="2:20" ht="27" x14ac:dyDescent="0.2">
      <c r="B5" s="81">
        <v>1</v>
      </c>
      <c r="C5" s="85" t="s">
        <v>17</v>
      </c>
      <c r="D5" s="85"/>
      <c r="E5" s="89" t="s">
        <v>18</v>
      </c>
      <c r="F5" s="90"/>
      <c r="G5" s="90" t="s">
        <v>46</v>
      </c>
      <c r="H5" s="90">
        <v>57639</v>
      </c>
      <c r="I5" s="92">
        <f>SUM(Q5:Q21)</f>
        <v>12.778082191780822</v>
      </c>
      <c r="J5" s="92">
        <f>S5</f>
        <v>0</v>
      </c>
      <c r="K5" s="24" t="s">
        <v>21</v>
      </c>
      <c r="L5" s="23" t="s">
        <v>22</v>
      </c>
      <c r="M5" s="23" t="s">
        <v>27</v>
      </c>
      <c r="N5" s="25">
        <v>43848</v>
      </c>
      <c r="O5" s="25">
        <v>44183</v>
      </c>
      <c r="P5" s="22">
        <f t="shared" ref="P5:P30" si="0">+O5-N5</f>
        <v>335</v>
      </c>
      <c r="Q5" s="26">
        <f t="shared" ref="Q5:Q30" si="1">+P5/365</f>
        <v>0.9178082191780822</v>
      </c>
      <c r="R5" s="27"/>
      <c r="S5" s="92"/>
      <c r="T5" s="74" t="s">
        <v>19</v>
      </c>
    </row>
    <row r="6" spans="2:20" ht="27" x14ac:dyDescent="0.2">
      <c r="B6" s="82"/>
      <c r="C6" s="86"/>
      <c r="D6" s="86"/>
      <c r="E6" s="91"/>
      <c r="F6" s="66"/>
      <c r="G6" s="66"/>
      <c r="H6" s="66"/>
      <c r="I6" s="71"/>
      <c r="J6" s="71"/>
      <c r="K6" s="29" t="s">
        <v>24</v>
      </c>
      <c r="L6" s="28" t="s">
        <v>22</v>
      </c>
      <c r="M6" s="28" t="s">
        <v>27</v>
      </c>
      <c r="N6" s="30">
        <v>44198</v>
      </c>
      <c r="O6" s="30">
        <v>44258</v>
      </c>
      <c r="P6" s="31">
        <f t="shared" si="0"/>
        <v>60</v>
      </c>
      <c r="Q6" s="32">
        <f t="shared" si="1"/>
        <v>0.16438356164383561</v>
      </c>
      <c r="R6" s="33"/>
      <c r="S6" s="71"/>
      <c r="T6" s="75"/>
    </row>
    <row r="7" spans="2:20" ht="27" x14ac:dyDescent="0.2">
      <c r="B7" s="82"/>
      <c r="C7" s="86"/>
      <c r="D7" s="86"/>
      <c r="E7" s="91"/>
      <c r="F7" s="66"/>
      <c r="G7" s="66"/>
      <c r="H7" s="66"/>
      <c r="I7" s="71"/>
      <c r="J7" s="71"/>
      <c r="K7" s="29" t="s">
        <v>25</v>
      </c>
      <c r="L7" s="28" t="s">
        <v>22</v>
      </c>
      <c r="M7" s="28" t="s">
        <v>23</v>
      </c>
      <c r="N7" s="30">
        <v>44512</v>
      </c>
      <c r="O7" s="30">
        <v>44542</v>
      </c>
      <c r="P7" s="31">
        <f t="shared" si="0"/>
        <v>30</v>
      </c>
      <c r="Q7" s="32">
        <f t="shared" si="1"/>
        <v>8.2191780821917804E-2</v>
      </c>
      <c r="R7" s="33"/>
      <c r="S7" s="71"/>
      <c r="T7" s="75"/>
    </row>
    <row r="8" spans="2:20" ht="27" x14ac:dyDescent="0.2">
      <c r="B8" s="82"/>
      <c r="C8" s="86"/>
      <c r="D8" s="86"/>
      <c r="E8" s="66"/>
      <c r="F8" s="66"/>
      <c r="G8" s="66"/>
      <c r="H8" s="66"/>
      <c r="I8" s="71"/>
      <c r="J8" s="71"/>
      <c r="K8" s="34" t="s">
        <v>28</v>
      </c>
      <c r="L8" s="28" t="s">
        <v>22</v>
      </c>
      <c r="M8" s="31" t="s">
        <v>26</v>
      </c>
      <c r="N8" s="36">
        <v>44519</v>
      </c>
      <c r="O8" s="36">
        <v>44559</v>
      </c>
      <c r="P8" s="31">
        <f t="shared" si="0"/>
        <v>40</v>
      </c>
      <c r="Q8" s="32">
        <f t="shared" si="1"/>
        <v>0.1095890410958904</v>
      </c>
      <c r="R8" s="37"/>
      <c r="S8" s="71"/>
      <c r="T8" s="75"/>
    </row>
    <row r="9" spans="2:20" ht="27" x14ac:dyDescent="0.2">
      <c r="B9" s="82"/>
      <c r="C9" s="86"/>
      <c r="D9" s="86"/>
      <c r="E9" s="66"/>
      <c r="F9" s="66"/>
      <c r="G9" s="66"/>
      <c r="H9" s="66"/>
      <c r="I9" s="71"/>
      <c r="J9" s="71"/>
      <c r="K9" s="34" t="s">
        <v>29</v>
      </c>
      <c r="L9" s="28" t="s">
        <v>22</v>
      </c>
      <c r="M9" s="31" t="s">
        <v>31</v>
      </c>
      <c r="N9" s="36">
        <v>44501</v>
      </c>
      <c r="O9" s="36">
        <v>44529</v>
      </c>
      <c r="P9" s="31">
        <f t="shared" si="0"/>
        <v>28</v>
      </c>
      <c r="Q9" s="32">
        <f t="shared" si="1"/>
        <v>7.6712328767123292E-2</v>
      </c>
      <c r="R9" s="37"/>
      <c r="S9" s="71"/>
      <c r="T9" s="75"/>
    </row>
    <row r="10" spans="2:20" ht="27" x14ac:dyDescent="0.2">
      <c r="B10" s="82"/>
      <c r="C10" s="86"/>
      <c r="D10" s="86"/>
      <c r="E10" s="66"/>
      <c r="F10" s="66"/>
      <c r="G10" s="66"/>
      <c r="H10" s="66"/>
      <c r="I10" s="71"/>
      <c r="J10" s="71"/>
      <c r="K10" s="34" t="s">
        <v>32</v>
      </c>
      <c r="L10" s="28" t="s">
        <v>22</v>
      </c>
      <c r="M10" s="31" t="s">
        <v>30</v>
      </c>
      <c r="N10" s="48">
        <v>44730</v>
      </c>
      <c r="O10" s="36">
        <v>44760</v>
      </c>
      <c r="P10" s="31">
        <f t="shared" si="0"/>
        <v>30</v>
      </c>
      <c r="Q10" s="32">
        <f t="shared" si="1"/>
        <v>8.2191780821917804E-2</v>
      </c>
      <c r="R10" s="37"/>
      <c r="S10" s="71"/>
      <c r="T10" s="75"/>
    </row>
    <row r="11" spans="2:20" ht="36" x14ac:dyDescent="0.2">
      <c r="B11" s="82"/>
      <c r="C11" s="86"/>
      <c r="D11" s="86"/>
      <c r="E11" s="66"/>
      <c r="F11" s="66"/>
      <c r="G11" s="66"/>
      <c r="H11" s="66"/>
      <c r="I11" s="71"/>
      <c r="J11" s="71"/>
      <c r="K11" s="34" t="s">
        <v>33</v>
      </c>
      <c r="L11" s="28" t="s">
        <v>22</v>
      </c>
      <c r="M11" s="41" t="s">
        <v>42</v>
      </c>
      <c r="N11" s="36">
        <v>44786</v>
      </c>
      <c r="O11" s="36">
        <v>44818</v>
      </c>
      <c r="P11" s="31">
        <f t="shared" si="0"/>
        <v>32</v>
      </c>
      <c r="Q11" s="32">
        <f t="shared" si="1"/>
        <v>8.7671232876712329E-2</v>
      </c>
      <c r="R11" s="37"/>
      <c r="S11" s="71"/>
      <c r="T11" s="75"/>
    </row>
    <row r="12" spans="2:20" ht="27" x14ac:dyDescent="0.2">
      <c r="B12" s="82"/>
      <c r="C12" s="86"/>
      <c r="D12" s="86"/>
      <c r="E12" s="66"/>
      <c r="F12" s="66"/>
      <c r="G12" s="66"/>
      <c r="H12" s="66"/>
      <c r="I12" s="71"/>
      <c r="J12" s="71"/>
      <c r="K12" s="38" t="s">
        <v>34</v>
      </c>
      <c r="L12" s="28" t="s">
        <v>22</v>
      </c>
      <c r="M12" s="41" t="s">
        <v>42</v>
      </c>
      <c r="N12" s="36">
        <v>44776</v>
      </c>
      <c r="O12" s="36">
        <v>44804</v>
      </c>
      <c r="P12" s="31">
        <f t="shared" si="0"/>
        <v>28</v>
      </c>
      <c r="Q12" s="32">
        <f t="shared" si="1"/>
        <v>7.6712328767123292E-2</v>
      </c>
      <c r="R12" s="37"/>
      <c r="S12" s="71"/>
      <c r="T12" s="75"/>
    </row>
    <row r="13" spans="2:20" ht="27" x14ac:dyDescent="0.2">
      <c r="B13" s="83"/>
      <c r="C13" s="87"/>
      <c r="D13" s="87"/>
      <c r="E13" s="69"/>
      <c r="F13" s="69"/>
      <c r="G13" s="69"/>
      <c r="H13" s="69"/>
      <c r="I13" s="93"/>
      <c r="J13" s="93"/>
      <c r="K13" s="39" t="s">
        <v>35</v>
      </c>
      <c r="L13" s="28" t="s">
        <v>22</v>
      </c>
      <c r="M13" s="41" t="s">
        <v>42</v>
      </c>
      <c r="N13" s="40">
        <v>44734</v>
      </c>
      <c r="O13" s="40">
        <v>44753</v>
      </c>
      <c r="P13" s="41">
        <f t="shared" si="0"/>
        <v>19</v>
      </c>
      <c r="Q13" s="42">
        <f t="shared" si="1"/>
        <v>5.2054794520547946E-2</v>
      </c>
      <c r="R13" s="37"/>
      <c r="S13" s="93"/>
      <c r="T13" s="75"/>
    </row>
    <row r="14" spans="2:20" ht="27" x14ac:dyDescent="0.2">
      <c r="B14" s="83"/>
      <c r="C14" s="87"/>
      <c r="D14" s="87"/>
      <c r="E14" s="69"/>
      <c r="F14" s="69"/>
      <c r="G14" s="69"/>
      <c r="H14" s="69"/>
      <c r="I14" s="93"/>
      <c r="J14" s="93"/>
      <c r="K14" s="39" t="s">
        <v>37</v>
      </c>
      <c r="L14" s="28" t="s">
        <v>22</v>
      </c>
      <c r="M14" s="31" t="s">
        <v>36</v>
      </c>
      <c r="N14" s="40">
        <v>44876</v>
      </c>
      <c r="O14" s="40">
        <v>44907</v>
      </c>
      <c r="P14" s="41">
        <f t="shared" si="0"/>
        <v>31</v>
      </c>
      <c r="Q14" s="42">
        <f t="shared" si="1"/>
        <v>8.4931506849315067E-2</v>
      </c>
      <c r="R14" s="37"/>
      <c r="S14" s="93"/>
      <c r="T14" s="75"/>
    </row>
    <row r="15" spans="2:20" ht="27" x14ac:dyDescent="0.2">
      <c r="B15" s="83"/>
      <c r="C15" s="87"/>
      <c r="D15" s="87"/>
      <c r="E15" s="69"/>
      <c r="F15" s="69"/>
      <c r="G15" s="69"/>
      <c r="H15" s="69"/>
      <c r="I15" s="93"/>
      <c r="J15" s="93"/>
      <c r="K15" s="39" t="s">
        <v>40</v>
      </c>
      <c r="L15" s="28" t="s">
        <v>22</v>
      </c>
      <c r="M15" s="31" t="s">
        <v>36</v>
      </c>
      <c r="N15" s="40">
        <v>44927</v>
      </c>
      <c r="O15" s="40">
        <v>44942</v>
      </c>
      <c r="P15" s="41">
        <f t="shared" si="0"/>
        <v>15</v>
      </c>
      <c r="Q15" s="42">
        <f t="shared" si="1"/>
        <v>4.1095890410958902E-2</v>
      </c>
      <c r="R15" s="37"/>
      <c r="S15" s="93"/>
      <c r="T15" s="75"/>
    </row>
    <row r="16" spans="2:20" ht="27" x14ac:dyDescent="0.2">
      <c r="B16" s="83"/>
      <c r="C16" s="87"/>
      <c r="D16" s="87"/>
      <c r="E16" s="69"/>
      <c r="F16" s="69"/>
      <c r="G16" s="69"/>
      <c r="H16" s="69"/>
      <c r="I16" s="93"/>
      <c r="J16" s="93"/>
      <c r="K16" s="39" t="s">
        <v>41</v>
      </c>
      <c r="L16" s="28" t="s">
        <v>22</v>
      </c>
      <c r="M16" s="52" t="s">
        <v>36</v>
      </c>
      <c r="N16" s="40">
        <v>44931</v>
      </c>
      <c r="O16" s="40">
        <v>44946</v>
      </c>
      <c r="P16" s="41">
        <f t="shared" si="0"/>
        <v>15</v>
      </c>
      <c r="Q16" s="42">
        <f t="shared" si="1"/>
        <v>4.1095890410958902E-2</v>
      </c>
      <c r="R16" s="37"/>
      <c r="S16" s="93"/>
      <c r="T16" s="75"/>
    </row>
    <row r="17" spans="1:20" ht="27" x14ac:dyDescent="0.2">
      <c r="B17" s="83"/>
      <c r="C17" s="87"/>
      <c r="D17" s="87"/>
      <c r="E17" s="69"/>
      <c r="F17" s="69"/>
      <c r="G17" s="69"/>
      <c r="H17" s="69"/>
      <c r="I17" s="93"/>
      <c r="J17" s="93"/>
      <c r="K17" s="39" t="s">
        <v>43</v>
      </c>
      <c r="L17" s="28" t="s">
        <v>22</v>
      </c>
      <c r="M17" s="41" t="s">
        <v>44</v>
      </c>
      <c r="N17" s="40">
        <v>45388</v>
      </c>
      <c r="O17" s="40">
        <v>45403</v>
      </c>
      <c r="P17" s="59">
        <f t="shared" si="0"/>
        <v>15</v>
      </c>
      <c r="Q17" s="42">
        <f t="shared" si="1"/>
        <v>4.1095890410958902E-2</v>
      </c>
      <c r="R17" s="37"/>
      <c r="S17" s="93"/>
      <c r="T17" s="75"/>
    </row>
    <row r="18" spans="1:20" ht="27.75" thickBot="1" x14ac:dyDescent="0.25">
      <c r="B18" s="83"/>
      <c r="C18" s="87"/>
      <c r="D18" s="87"/>
      <c r="E18" s="69"/>
      <c r="F18" s="69"/>
      <c r="G18" s="69"/>
      <c r="H18" s="69"/>
      <c r="I18" s="93"/>
      <c r="J18" s="93"/>
      <c r="K18" s="45" t="s">
        <v>38</v>
      </c>
      <c r="L18" s="58" t="s">
        <v>22</v>
      </c>
      <c r="M18" s="60" t="s">
        <v>39</v>
      </c>
      <c r="N18" s="46">
        <v>45326</v>
      </c>
      <c r="O18" s="46">
        <v>45356</v>
      </c>
      <c r="P18" s="59">
        <f t="shared" si="0"/>
        <v>30</v>
      </c>
      <c r="Q18" s="44">
        <f t="shared" ref="Q18:Q20" si="2">+P18/365</f>
        <v>8.2191780821917804E-2</v>
      </c>
      <c r="R18" s="99"/>
      <c r="S18" s="93"/>
      <c r="T18" s="75"/>
    </row>
    <row r="19" spans="1:20" ht="13.5" thickBot="1" x14ac:dyDescent="0.25">
      <c r="B19" s="83"/>
      <c r="C19" s="87"/>
      <c r="D19" s="87"/>
      <c r="E19" s="69"/>
      <c r="F19" s="69"/>
      <c r="G19" s="69"/>
      <c r="H19" s="69"/>
      <c r="I19" s="93"/>
      <c r="J19" s="93"/>
      <c r="K19" s="39" t="s">
        <v>87</v>
      </c>
      <c r="L19" s="57" t="s">
        <v>88</v>
      </c>
      <c r="M19" s="59" t="s">
        <v>89</v>
      </c>
      <c r="N19" s="40">
        <v>41672</v>
      </c>
      <c r="O19" s="40">
        <v>45168</v>
      </c>
      <c r="P19" s="59">
        <f t="shared" si="0"/>
        <v>3496</v>
      </c>
      <c r="Q19" s="44">
        <f t="shared" si="2"/>
        <v>9.5780821917808225</v>
      </c>
      <c r="R19" s="99"/>
      <c r="S19" s="93"/>
      <c r="T19" s="75"/>
    </row>
    <row r="20" spans="1:20" ht="13.5" thickBot="1" x14ac:dyDescent="0.25">
      <c r="B20" s="83"/>
      <c r="C20" s="87"/>
      <c r="D20" s="87"/>
      <c r="E20" s="69"/>
      <c r="F20" s="69"/>
      <c r="G20" s="69"/>
      <c r="H20" s="69"/>
      <c r="I20" s="93"/>
      <c r="J20" s="93"/>
      <c r="K20" s="39" t="s">
        <v>86</v>
      </c>
      <c r="L20" s="57" t="s">
        <v>88</v>
      </c>
      <c r="M20" s="59" t="s">
        <v>89</v>
      </c>
      <c r="N20" s="40">
        <v>45170</v>
      </c>
      <c r="O20" s="40">
        <v>45630</v>
      </c>
      <c r="P20" s="59">
        <f t="shared" si="0"/>
        <v>460</v>
      </c>
      <c r="Q20" s="44">
        <f t="shared" si="2"/>
        <v>1.2602739726027397</v>
      </c>
      <c r="R20" s="99"/>
      <c r="S20" s="93"/>
      <c r="T20" s="75"/>
    </row>
    <row r="21" spans="1:20" ht="13.5" thickBot="1" x14ac:dyDescent="0.25">
      <c r="A21" s="56"/>
      <c r="B21" s="84"/>
      <c r="C21" s="88"/>
      <c r="D21" s="88"/>
      <c r="E21" s="70"/>
      <c r="F21" s="70"/>
      <c r="G21" s="70"/>
      <c r="H21" s="70"/>
      <c r="I21" s="94"/>
      <c r="J21" s="94"/>
      <c r="K21" s="39"/>
      <c r="L21" s="54"/>
      <c r="M21" s="43"/>
      <c r="N21" s="46"/>
      <c r="O21" s="46"/>
      <c r="P21" s="43"/>
      <c r="Q21" s="44"/>
      <c r="R21" s="47"/>
      <c r="S21" s="94"/>
      <c r="T21" s="76"/>
    </row>
    <row r="22" spans="1:20" ht="47.25" customHeight="1" x14ac:dyDescent="0.2">
      <c r="B22" s="82">
        <v>2</v>
      </c>
      <c r="C22" s="86" t="s">
        <v>20</v>
      </c>
      <c r="D22" s="86"/>
      <c r="E22" s="66" t="s">
        <v>45</v>
      </c>
      <c r="F22" s="66"/>
      <c r="G22" s="66" t="s">
        <v>47</v>
      </c>
      <c r="H22" s="69">
        <v>243421</v>
      </c>
      <c r="I22" s="71">
        <f>+SUM(Q22:Q55)</f>
        <v>7.0876712328767111</v>
      </c>
      <c r="J22" s="71">
        <f>+S22</f>
        <v>0</v>
      </c>
      <c r="K22" s="29" t="s">
        <v>54</v>
      </c>
      <c r="L22" s="53" t="s">
        <v>59</v>
      </c>
      <c r="M22" s="28" t="s">
        <v>58</v>
      </c>
      <c r="N22" s="30">
        <v>45413</v>
      </c>
      <c r="O22" s="30">
        <v>45474</v>
      </c>
      <c r="P22" s="28">
        <f t="shared" ref="P22" si="3">+O22-N22</f>
        <v>61</v>
      </c>
      <c r="Q22" s="28">
        <f t="shared" ref="Q22" si="4">+P22/365</f>
        <v>0.16712328767123288</v>
      </c>
      <c r="R22" s="28"/>
      <c r="S22" s="71"/>
      <c r="T22" s="74"/>
    </row>
    <row r="23" spans="1:20" ht="47.25" customHeight="1" x14ac:dyDescent="0.2">
      <c r="B23" s="95"/>
      <c r="C23" s="97"/>
      <c r="D23" s="97"/>
      <c r="E23" s="67"/>
      <c r="F23" s="67"/>
      <c r="G23" s="67"/>
      <c r="H23" s="69"/>
      <c r="I23" s="67"/>
      <c r="J23" s="67"/>
      <c r="K23" s="38" t="s">
        <v>57</v>
      </c>
      <c r="L23" s="35" t="s">
        <v>59</v>
      </c>
      <c r="M23" s="31" t="s">
        <v>58</v>
      </c>
      <c r="N23" s="36">
        <v>44927</v>
      </c>
      <c r="O23" s="36">
        <v>44958</v>
      </c>
      <c r="P23" s="31">
        <f t="shared" si="0"/>
        <v>31</v>
      </c>
      <c r="Q23" s="31">
        <f t="shared" si="1"/>
        <v>8.4931506849315067E-2</v>
      </c>
      <c r="R23" s="31"/>
      <c r="S23" s="72"/>
      <c r="T23" s="75"/>
    </row>
    <row r="24" spans="1:20" ht="47.25" customHeight="1" x14ac:dyDescent="0.2">
      <c r="B24" s="95"/>
      <c r="C24" s="97"/>
      <c r="D24" s="97"/>
      <c r="E24" s="67"/>
      <c r="F24" s="67"/>
      <c r="G24" s="67"/>
      <c r="H24" s="69"/>
      <c r="I24" s="67"/>
      <c r="J24" s="67"/>
      <c r="K24" s="38" t="s">
        <v>56</v>
      </c>
      <c r="L24" s="35" t="s">
        <v>59</v>
      </c>
      <c r="M24" s="31" t="s">
        <v>58</v>
      </c>
      <c r="N24" s="36">
        <v>44958</v>
      </c>
      <c r="O24" s="36">
        <v>44986</v>
      </c>
      <c r="P24" s="31">
        <f t="shared" si="0"/>
        <v>28</v>
      </c>
      <c r="Q24" s="31">
        <f t="shared" si="1"/>
        <v>7.6712328767123292E-2</v>
      </c>
      <c r="R24" s="31"/>
      <c r="S24" s="72"/>
      <c r="T24" s="75"/>
    </row>
    <row r="25" spans="1:20" ht="47.25" customHeight="1" x14ac:dyDescent="0.2">
      <c r="B25" s="95"/>
      <c r="C25" s="97"/>
      <c r="D25" s="97"/>
      <c r="E25" s="67"/>
      <c r="F25" s="67"/>
      <c r="G25" s="67"/>
      <c r="H25" s="69"/>
      <c r="I25" s="67"/>
      <c r="J25" s="67"/>
      <c r="K25" s="38" t="s">
        <v>55</v>
      </c>
      <c r="L25" s="35" t="s">
        <v>59</v>
      </c>
      <c r="M25" s="31" t="s">
        <v>58</v>
      </c>
      <c r="N25" s="36">
        <v>45108</v>
      </c>
      <c r="O25" s="36">
        <v>45139</v>
      </c>
      <c r="P25" s="31">
        <f t="shared" si="0"/>
        <v>31</v>
      </c>
      <c r="Q25" s="31">
        <f t="shared" si="1"/>
        <v>8.4931506849315067E-2</v>
      </c>
      <c r="R25" s="31"/>
      <c r="S25" s="72"/>
      <c r="T25" s="75"/>
    </row>
    <row r="26" spans="1:20" ht="47.25" customHeight="1" x14ac:dyDescent="0.2">
      <c r="B26" s="95"/>
      <c r="C26" s="97"/>
      <c r="D26" s="97"/>
      <c r="E26" s="67"/>
      <c r="F26" s="67"/>
      <c r="G26" s="67"/>
      <c r="H26" s="69"/>
      <c r="I26" s="67"/>
      <c r="J26" s="67"/>
      <c r="K26" s="38" t="s">
        <v>53</v>
      </c>
      <c r="L26" s="35" t="s">
        <v>59</v>
      </c>
      <c r="M26" s="31" t="s">
        <v>58</v>
      </c>
      <c r="N26" s="36">
        <v>45139</v>
      </c>
      <c r="O26" s="36">
        <v>45201</v>
      </c>
      <c r="P26" s="31">
        <f t="shared" si="0"/>
        <v>62</v>
      </c>
      <c r="Q26" s="31">
        <f t="shared" si="1"/>
        <v>0.16986301369863013</v>
      </c>
      <c r="R26" s="31"/>
      <c r="S26" s="72"/>
      <c r="T26" s="75"/>
    </row>
    <row r="27" spans="1:20" ht="47.25" customHeight="1" x14ac:dyDescent="0.2">
      <c r="B27" s="95"/>
      <c r="C27" s="97"/>
      <c r="D27" s="97"/>
      <c r="E27" s="67"/>
      <c r="F27" s="67"/>
      <c r="G27" s="67"/>
      <c r="H27" s="69"/>
      <c r="I27" s="67"/>
      <c r="J27" s="67"/>
      <c r="K27" s="38" t="s">
        <v>52</v>
      </c>
      <c r="L27" s="35" t="s">
        <v>59</v>
      </c>
      <c r="M27" s="31" t="s">
        <v>58</v>
      </c>
      <c r="N27" s="36">
        <v>45231</v>
      </c>
      <c r="O27" s="36">
        <v>45323</v>
      </c>
      <c r="P27" s="31">
        <f t="shared" si="0"/>
        <v>92</v>
      </c>
      <c r="Q27" s="31">
        <f t="shared" si="1"/>
        <v>0.25205479452054796</v>
      </c>
      <c r="R27" s="31"/>
      <c r="S27" s="72"/>
      <c r="T27" s="75"/>
    </row>
    <row r="28" spans="1:20" ht="47.25" customHeight="1" x14ac:dyDescent="0.2">
      <c r="B28" s="95"/>
      <c r="C28" s="97"/>
      <c r="D28" s="97"/>
      <c r="E28" s="67"/>
      <c r="F28" s="67"/>
      <c r="G28" s="67"/>
      <c r="H28" s="69"/>
      <c r="I28" s="67"/>
      <c r="J28" s="67"/>
      <c r="K28" s="38" t="s">
        <v>51</v>
      </c>
      <c r="L28" s="35" t="s">
        <v>59</v>
      </c>
      <c r="M28" s="31" t="s">
        <v>58</v>
      </c>
      <c r="N28" s="36">
        <v>45327</v>
      </c>
      <c r="O28" s="36">
        <v>45444</v>
      </c>
      <c r="P28" s="31">
        <f t="shared" si="0"/>
        <v>117</v>
      </c>
      <c r="Q28" s="31">
        <f t="shared" si="1"/>
        <v>0.32054794520547947</v>
      </c>
      <c r="R28" s="31"/>
      <c r="S28" s="72"/>
      <c r="T28" s="75"/>
    </row>
    <row r="29" spans="1:20" ht="47.25" customHeight="1" x14ac:dyDescent="0.2">
      <c r="B29" s="95"/>
      <c r="C29" s="97"/>
      <c r="D29" s="97"/>
      <c r="E29" s="67"/>
      <c r="F29" s="67"/>
      <c r="G29" s="67"/>
      <c r="H29" s="69"/>
      <c r="I29" s="67"/>
      <c r="J29" s="67"/>
      <c r="K29" s="38" t="s">
        <v>50</v>
      </c>
      <c r="L29" s="35" t="s">
        <v>59</v>
      </c>
      <c r="M29" s="31" t="s">
        <v>58</v>
      </c>
      <c r="N29" s="36">
        <v>44866</v>
      </c>
      <c r="O29" s="36">
        <v>44936</v>
      </c>
      <c r="P29" s="31">
        <f t="shared" si="0"/>
        <v>70</v>
      </c>
      <c r="Q29" s="31">
        <f t="shared" si="1"/>
        <v>0.19178082191780821</v>
      </c>
      <c r="R29" s="31"/>
      <c r="S29" s="72"/>
      <c r="T29" s="75"/>
    </row>
    <row r="30" spans="1:20" ht="57" customHeight="1" x14ac:dyDescent="0.2">
      <c r="B30" s="95"/>
      <c r="C30" s="97"/>
      <c r="D30" s="97"/>
      <c r="E30" s="67"/>
      <c r="F30" s="67"/>
      <c r="G30" s="67"/>
      <c r="H30" s="69"/>
      <c r="I30" s="67"/>
      <c r="J30" s="67"/>
      <c r="K30" s="38" t="s">
        <v>49</v>
      </c>
      <c r="L30" s="35" t="s">
        <v>59</v>
      </c>
      <c r="M30" s="31" t="s">
        <v>58</v>
      </c>
      <c r="N30" s="36">
        <v>44743</v>
      </c>
      <c r="O30" s="36">
        <v>44805</v>
      </c>
      <c r="P30" s="31">
        <f t="shared" si="0"/>
        <v>62</v>
      </c>
      <c r="Q30" s="31">
        <f t="shared" si="1"/>
        <v>0.16986301369863013</v>
      </c>
      <c r="R30" s="31"/>
      <c r="S30" s="72"/>
      <c r="T30" s="75"/>
    </row>
    <row r="31" spans="1:20" ht="57" customHeight="1" x14ac:dyDescent="0.2">
      <c r="B31" s="95"/>
      <c r="C31" s="97"/>
      <c r="D31" s="97"/>
      <c r="E31" s="67"/>
      <c r="F31" s="67"/>
      <c r="G31" s="67"/>
      <c r="H31" s="69"/>
      <c r="I31" s="67"/>
      <c r="J31" s="67"/>
      <c r="K31" s="38" t="s">
        <v>48</v>
      </c>
      <c r="L31" s="35" t="s">
        <v>59</v>
      </c>
      <c r="M31" s="31" t="s">
        <v>58</v>
      </c>
      <c r="N31" s="36">
        <v>44317</v>
      </c>
      <c r="O31" s="36">
        <v>44622</v>
      </c>
      <c r="P31" s="31">
        <f t="shared" ref="P31:P32" si="5">+O31-N31</f>
        <v>305</v>
      </c>
      <c r="Q31" s="31">
        <f t="shared" ref="Q31:Q32" si="6">+P31/365</f>
        <v>0.83561643835616439</v>
      </c>
      <c r="R31" s="31"/>
      <c r="S31" s="72"/>
      <c r="T31" s="75"/>
    </row>
    <row r="32" spans="1:20" ht="47.25" customHeight="1" x14ac:dyDescent="0.2">
      <c r="B32" s="95"/>
      <c r="C32" s="97"/>
      <c r="D32" s="97"/>
      <c r="E32" s="67"/>
      <c r="F32" s="67"/>
      <c r="G32" s="67"/>
      <c r="H32" s="69"/>
      <c r="I32" s="67"/>
      <c r="J32" s="67"/>
      <c r="K32" s="55" t="s">
        <v>60</v>
      </c>
      <c r="L32" s="35" t="s">
        <v>59</v>
      </c>
      <c r="M32" s="35" t="s">
        <v>64</v>
      </c>
      <c r="N32" s="36">
        <v>44317</v>
      </c>
      <c r="O32" s="36">
        <v>44348</v>
      </c>
      <c r="P32" s="31">
        <f t="shared" si="5"/>
        <v>31</v>
      </c>
      <c r="Q32" s="31">
        <f t="shared" si="6"/>
        <v>8.4931506849315067E-2</v>
      </c>
      <c r="R32" s="31"/>
      <c r="S32" s="72"/>
      <c r="T32" s="75"/>
    </row>
    <row r="33" spans="2:20" ht="47.25" customHeight="1" x14ac:dyDescent="0.2">
      <c r="B33" s="95"/>
      <c r="C33" s="97"/>
      <c r="D33" s="97"/>
      <c r="E33" s="67"/>
      <c r="F33" s="67"/>
      <c r="G33" s="67"/>
      <c r="H33" s="69"/>
      <c r="I33" s="67"/>
      <c r="J33" s="67"/>
      <c r="K33" s="38" t="s">
        <v>61</v>
      </c>
      <c r="L33" s="35" t="s">
        <v>59</v>
      </c>
      <c r="M33" s="35" t="s">
        <v>64</v>
      </c>
      <c r="N33" s="36">
        <v>44348</v>
      </c>
      <c r="O33" s="36">
        <v>44440</v>
      </c>
      <c r="P33" s="31">
        <f>+O33-N33</f>
        <v>92</v>
      </c>
      <c r="Q33" s="31">
        <f>+P33/365</f>
        <v>0.25205479452054796</v>
      </c>
      <c r="R33" s="31"/>
      <c r="S33" s="72"/>
      <c r="T33" s="75"/>
    </row>
    <row r="34" spans="2:20" ht="47.25" customHeight="1" x14ac:dyDescent="0.2">
      <c r="B34" s="95"/>
      <c r="C34" s="97"/>
      <c r="D34" s="97"/>
      <c r="E34" s="67"/>
      <c r="F34" s="67"/>
      <c r="G34" s="67"/>
      <c r="H34" s="69"/>
      <c r="I34" s="67"/>
      <c r="J34" s="67"/>
      <c r="K34" s="38" t="s">
        <v>62</v>
      </c>
      <c r="L34" s="35" t="s">
        <v>59</v>
      </c>
      <c r="M34" s="35" t="s">
        <v>64</v>
      </c>
      <c r="N34" s="36">
        <v>44440</v>
      </c>
      <c r="O34" s="36">
        <v>44501</v>
      </c>
      <c r="P34" s="31">
        <f>+O34-N34</f>
        <v>61</v>
      </c>
      <c r="Q34" s="31">
        <f>+P34/365</f>
        <v>0.16712328767123288</v>
      </c>
      <c r="R34" s="31"/>
      <c r="S34" s="72"/>
      <c r="T34" s="75"/>
    </row>
    <row r="35" spans="2:20" ht="47.25" customHeight="1" x14ac:dyDescent="0.2">
      <c r="B35" s="95"/>
      <c r="C35" s="97"/>
      <c r="D35" s="97"/>
      <c r="E35" s="67"/>
      <c r="F35" s="67"/>
      <c r="G35" s="67"/>
      <c r="H35" s="69"/>
      <c r="I35" s="67"/>
      <c r="J35" s="67"/>
      <c r="K35" s="38" t="s">
        <v>63</v>
      </c>
      <c r="L35" s="35" t="s">
        <v>59</v>
      </c>
      <c r="M35" s="35" t="s">
        <v>64</v>
      </c>
      <c r="N35" s="36">
        <v>44501</v>
      </c>
      <c r="O35" s="36">
        <v>44531</v>
      </c>
      <c r="P35" s="31">
        <f>+O35-N35</f>
        <v>30</v>
      </c>
      <c r="Q35" s="31">
        <f>+P35/365</f>
        <v>8.2191780821917804E-2</v>
      </c>
      <c r="R35" s="31"/>
      <c r="S35" s="72"/>
      <c r="T35" s="75"/>
    </row>
    <row r="36" spans="2:20" ht="47.25" customHeight="1" x14ac:dyDescent="0.2">
      <c r="B36" s="95"/>
      <c r="C36" s="97"/>
      <c r="D36" s="97"/>
      <c r="E36" s="67"/>
      <c r="F36" s="67"/>
      <c r="G36" s="67"/>
      <c r="H36" s="69"/>
      <c r="I36" s="67"/>
      <c r="J36" s="67"/>
      <c r="K36" s="38" t="s">
        <v>65</v>
      </c>
      <c r="L36" s="35" t="s">
        <v>59</v>
      </c>
      <c r="M36" s="35" t="s">
        <v>64</v>
      </c>
      <c r="N36" s="36">
        <v>44166</v>
      </c>
      <c r="O36" s="36">
        <v>44226</v>
      </c>
      <c r="P36" s="31">
        <f t="shared" ref="P36:P49" si="7">+O36-N36</f>
        <v>60</v>
      </c>
      <c r="Q36" s="31">
        <f t="shared" ref="Q36:Q49" si="8">+P36/365</f>
        <v>0.16438356164383561</v>
      </c>
      <c r="R36" s="31"/>
      <c r="S36" s="72"/>
      <c r="T36" s="75"/>
    </row>
    <row r="37" spans="2:20" ht="39" customHeight="1" x14ac:dyDescent="0.2">
      <c r="B37" s="95"/>
      <c r="C37" s="97"/>
      <c r="D37" s="97"/>
      <c r="E37" s="67"/>
      <c r="F37" s="67"/>
      <c r="G37" s="67"/>
      <c r="H37" s="69"/>
      <c r="I37" s="67"/>
      <c r="J37" s="67"/>
      <c r="K37" s="55" t="s">
        <v>66</v>
      </c>
      <c r="L37" s="35" t="s">
        <v>59</v>
      </c>
      <c r="M37" s="35" t="s">
        <v>64</v>
      </c>
      <c r="N37" s="36">
        <v>44145</v>
      </c>
      <c r="O37" s="36">
        <v>44193</v>
      </c>
      <c r="P37" s="31">
        <f t="shared" si="7"/>
        <v>48</v>
      </c>
      <c r="Q37" s="31">
        <f t="shared" si="8"/>
        <v>0.13150684931506848</v>
      </c>
      <c r="R37" s="31"/>
      <c r="S37" s="72"/>
      <c r="T37" s="75"/>
    </row>
    <row r="38" spans="2:20" ht="39" customHeight="1" x14ac:dyDescent="0.2">
      <c r="B38" s="95"/>
      <c r="C38" s="97"/>
      <c r="D38" s="97"/>
      <c r="E38" s="67"/>
      <c r="F38" s="67"/>
      <c r="G38" s="67"/>
      <c r="H38" s="69"/>
      <c r="I38" s="67"/>
      <c r="J38" s="67"/>
      <c r="K38" s="61" t="s">
        <v>67</v>
      </c>
      <c r="L38" s="62" t="s">
        <v>59</v>
      </c>
      <c r="M38" s="62" t="s">
        <v>64</v>
      </c>
      <c r="N38" s="63">
        <v>43952</v>
      </c>
      <c r="O38" s="63">
        <v>43983</v>
      </c>
      <c r="P38" s="64">
        <f t="shared" si="7"/>
        <v>31</v>
      </c>
      <c r="Q38" s="64">
        <f t="shared" si="8"/>
        <v>8.4931506849315067E-2</v>
      </c>
      <c r="R38" s="64"/>
      <c r="S38" s="72"/>
      <c r="T38" s="75"/>
    </row>
    <row r="39" spans="2:20" ht="39" customHeight="1" x14ac:dyDescent="0.2">
      <c r="B39" s="95"/>
      <c r="C39" s="97"/>
      <c r="D39" s="97"/>
      <c r="E39" s="67"/>
      <c r="F39" s="67"/>
      <c r="G39" s="67"/>
      <c r="H39" s="69"/>
      <c r="I39" s="67"/>
      <c r="J39" s="67"/>
      <c r="K39" s="65" t="s">
        <v>68</v>
      </c>
      <c r="L39" s="62" t="s">
        <v>59</v>
      </c>
      <c r="M39" s="62" t="s">
        <v>64</v>
      </c>
      <c r="N39" s="63">
        <v>43891</v>
      </c>
      <c r="O39" s="63">
        <v>43920</v>
      </c>
      <c r="P39" s="64">
        <f t="shared" si="7"/>
        <v>29</v>
      </c>
      <c r="Q39" s="64">
        <f t="shared" si="8"/>
        <v>7.9452054794520555E-2</v>
      </c>
      <c r="R39" s="64"/>
      <c r="S39" s="72"/>
      <c r="T39" s="75"/>
    </row>
    <row r="40" spans="2:20" ht="39" customHeight="1" x14ac:dyDescent="0.2">
      <c r="B40" s="95"/>
      <c r="C40" s="97"/>
      <c r="D40" s="97"/>
      <c r="E40" s="67"/>
      <c r="F40" s="67"/>
      <c r="G40" s="67"/>
      <c r="H40" s="69"/>
      <c r="I40" s="67"/>
      <c r="J40" s="67"/>
      <c r="K40" s="61" t="s">
        <v>69</v>
      </c>
      <c r="L40" s="62" t="s">
        <v>59</v>
      </c>
      <c r="M40" s="62" t="s">
        <v>64</v>
      </c>
      <c r="N40" s="63">
        <v>43835</v>
      </c>
      <c r="O40" s="63">
        <v>43889</v>
      </c>
      <c r="P40" s="64">
        <f t="shared" si="7"/>
        <v>54</v>
      </c>
      <c r="Q40" s="64">
        <f t="shared" si="8"/>
        <v>0.14794520547945206</v>
      </c>
      <c r="R40" s="64"/>
      <c r="S40" s="72"/>
      <c r="T40" s="75"/>
    </row>
    <row r="41" spans="2:20" ht="36.75" customHeight="1" x14ac:dyDescent="0.2">
      <c r="B41" s="95"/>
      <c r="C41" s="97"/>
      <c r="D41" s="97"/>
      <c r="E41" s="67"/>
      <c r="F41" s="67"/>
      <c r="G41" s="67"/>
      <c r="H41" s="69"/>
      <c r="I41" s="67"/>
      <c r="J41" s="67"/>
      <c r="K41" s="61" t="s">
        <v>70</v>
      </c>
      <c r="L41" s="62" t="s">
        <v>59</v>
      </c>
      <c r="M41" s="62" t="s">
        <v>64</v>
      </c>
      <c r="N41" s="63">
        <v>43770</v>
      </c>
      <c r="O41" s="63">
        <v>43819</v>
      </c>
      <c r="P41" s="64">
        <f t="shared" si="7"/>
        <v>49</v>
      </c>
      <c r="Q41" s="64">
        <f t="shared" si="8"/>
        <v>0.13424657534246576</v>
      </c>
      <c r="R41" s="64"/>
      <c r="S41" s="72"/>
      <c r="T41" s="75"/>
    </row>
    <row r="42" spans="2:20" ht="36.75" customHeight="1" x14ac:dyDescent="0.2">
      <c r="B42" s="95"/>
      <c r="C42" s="97"/>
      <c r="D42" s="97"/>
      <c r="E42" s="67"/>
      <c r="F42" s="67"/>
      <c r="G42" s="67"/>
      <c r="H42" s="69"/>
      <c r="I42" s="67"/>
      <c r="J42" s="67"/>
      <c r="K42" s="65" t="s">
        <v>72</v>
      </c>
      <c r="L42" s="62" t="s">
        <v>59</v>
      </c>
      <c r="M42" s="62" t="s">
        <v>64</v>
      </c>
      <c r="N42" s="63">
        <v>43617</v>
      </c>
      <c r="O42" s="63">
        <v>43707</v>
      </c>
      <c r="P42" s="64">
        <f t="shared" si="7"/>
        <v>90</v>
      </c>
      <c r="Q42" s="64">
        <f t="shared" si="8"/>
        <v>0.24657534246575341</v>
      </c>
      <c r="R42" s="64"/>
      <c r="S42" s="72"/>
      <c r="T42" s="75"/>
    </row>
    <row r="43" spans="2:20" ht="36.75" customHeight="1" x14ac:dyDescent="0.2">
      <c r="B43" s="95"/>
      <c r="C43" s="97"/>
      <c r="D43" s="97"/>
      <c r="E43" s="67"/>
      <c r="F43" s="67"/>
      <c r="G43" s="67"/>
      <c r="H43" s="69"/>
      <c r="I43" s="67"/>
      <c r="J43" s="67"/>
      <c r="K43" s="65" t="s">
        <v>71</v>
      </c>
      <c r="L43" s="62" t="s">
        <v>59</v>
      </c>
      <c r="M43" s="62" t="s">
        <v>64</v>
      </c>
      <c r="N43" s="63">
        <v>43586</v>
      </c>
      <c r="O43" s="63">
        <v>43646</v>
      </c>
      <c r="P43" s="64">
        <f t="shared" si="7"/>
        <v>60</v>
      </c>
      <c r="Q43" s="64">
        <f t="shared" si="8"/>
        <v>0.16438356164383561</v>
      </c>
      <c r="R43" s="64"/>
      <c r="S43" s="72"/>
      <c r="T43" s="75"/>
    </row>
    <row r="44" spans="2:20" ht="36.75" customHeight="1" x14ac:dyDescent="0.2">
      <c r="B44" s="95"/>
      <c r="C44" s="97"/>
      <c r="D44" s="97"/>
      <c r="E44" s="67"/>
      <c r="F44" s="67"/>
      <c r="G44" s="67"/>
      <c r="H44" s="69"/>
      <c r="I44" s="67"/>
      <c r="J44" s="67"/>
      <c r="K44" s="61" t="s">
        <v>75</v>
      </c>
      <c r="L44" s="62" t="s">
        <v>59</v>
      </c>
      <c r="M44" s="62" t="s">
        <v>64</v>
      </c>
      <c r="N44" s="63">
        <v>43252</v>
      </c>
      <c r="O44" s="63">
        <v>43342</v>
      </c>
      <c r="P44" s="64">
        <f t="shared" si="7"/>
        <v>90</v>
      </c>
      <c r="Q44" s="64">
        <f t="shared" si="8"/>
        <v>0.24657534246575341</v>
      </c>
      <c r="R44" s="64"/>
      <c r="S44" s="72"/>
      <c r="T44" s="75"/>
    </row>
    <row r="45" spans="2:20" ht="33.75" customHeight="1" x14ac:dyDescent="0.2">
      <c r="B45" s="95"/>
      <c r="C45" s="97"/>
      <c r="D45" s="97"/>
      <c r="E45" s="67"/>
      <c r="F45" s="67"/>
      <c r="G45" s="67"/>
      <c r="H45" s="69"/>
      <c r="I45" s="67"/>
      <c r="J45" s="67"/>
      <c r="K45" s="65" t="s">
        <v>74</v>
      </c>
      <c r="L45" s="62" t="s">
        <v>59</v>
      </c>
      <c r="M45" s="62" t="s">
        <v>64</v>
      </c>
      <c r="N45" s="63">
        <v>43344</v>
      </c>
      <c r="O45" s="63">
        <v>43434</v>
      </c>
      <c r="P45" s="64">
        <f t="shared" si="7"/>
        <v>90</v>
      </c>
      <c r="Q45" s="64">
        <f t="shared" si="8"/>
        <v>0.24657534246575341</v>
      </c>
      <c r="R45" s="64"/>
      <c r="S45" s="72"/>
      <c r="T45" s="75"/>
    </row>
    <row r="46" spans="2:20" ht="33.75" customHeight="1" x14ac:dyDescent="0.2">
      <c r="B46" s="95"/>
      <c r="C46" s="97"/>
      <c r="D46" s="97"/>
      <c r="E46" s="67"/>
      <c r="F46" s="67"/>
      <c r="G46" s="67"/>
      <c r="H46" s="69"/>
      <c r="I46" s="67"/>
      <c r="J46" s="67"/>
      <c r="K46" s="65" t="s">
        <v>73</v>
      </c>
      <c r="L46" s="62" t="s">
        <v>59</v>
      </c>
      <c r="M46" s="62" t="s">
        <v>64</v>
      </c>
      <c r="N46" s="63">
        <v>43435</v>
      </c>
      <c r="O46" s="63">
        <v>43480</v>
      </c>
      <c r="P46" s="64">
        <f t="shared" si="7"/>
        <v>45</v>
      </c>
      <c r="Q46" s="64">
        <f t="shared" si="8"/>
        <v>0.12328767123287671</v>
      </c>
      <c r="R46" s="64"/>
      <c r="S46" s="72"/>
      <c r="T46" s="75"/>
    </row>
    <row r="47" spans="2:20" ht="33.75" customHeight="1" x14ac:dyDescent="0.2">
      <c r="B47" s="95"/>
      <c r="C47" s="97"/>
      <c r="D47" s="97"/>
      <c r="E47" s="67"/>
      <c r="F47" s="67"/>
      <c r="G47" s="67"/>
      <c r="H47" s="69"/>
      <c r="I47" s="67"/>
      <c r="J47" s="67"/>
      <c r="K47" s="61" t="s">
        <v>76</v>
      </c>
      <c r="L47" s="62" t="s">
        <v>85</v>
      </c>
      <c r="M47" s="62" t="s">
        <v>64</v>
      </c>
      <c r="N47" s="63">
        <v>42795</v>
      </c>
      <c r="O47" s="63">
        <v>42855</v>
      </c>
      <c r="P47" s="64">
        <f t="shared" si="7"/>
        <v>60</v>
      </c>
      <c r="Q47" s="64">
        <f t="shared" si="8"/>
        <v>0.16438356164383561</v>
      </c>
      <c r="R47" s="64"/>
      <c r="S47" s="72"/>
      <c r="T47" s="75"/>
    </row>
    <row r="48" spans="2:20" ht="33.75" customHeight="1" x14ac:dyDescent="0.2">
      <c r="B48" s="95"/>
      <c r="C48" s="97"/>
      <c r="D48" s="97"/>
      <c r="E48" s="67"/>
      <c r="F48" s="67"/>
      <c r="G48" s="67"/>
      <c r="H48" s="69"/>
      <c r="I48" s="67"/>
      <c r="J48" s="67"/>
      <c r="K48" s="65" t="s">
        <v>78</v>
      </c>
      <c r="L48" s="62" t="s">
        <v>85</v>
      </c>
      <c r="M48" s="62" t="s">
        <v>64</v>
      </c>
      <c r="N48" s="63">
        <v>42917</v>
      </c>
      <c r="O48" s="63">
        <v>43008</v>
      </c>
      <c r="P48" s="64">
        <f t="shared" si="7"/>
        <v>91</v>
      </c>
      <c r="Q48" s="64">
        <f t="shared" si="8"/>
        <v>0.24931506849315069</v>
      </c>
      <c r="R48" s="64"/>
      <c r="S48" s="72"/>
      <c r="T48" s="75"/>
    </row>
    <row r="49" spans="2:20" ht="33.75" customHeight="1" x14ac:dyDescent="0.2">
      <c r="B49" s="95"/>
      <c r="C49" s="97"/>
      <c r="D49" s="97"/>
      <c r="E49" s="67"/>
      <c r="F49" s="67"/>
      <c r="G49" s="67"/>
      <c r="H49" s="69"/>
      <c r="I49" s="67"/>
      <c r="J49" s="67"/>
      <c r="K49" s="65" t="s">
        <v>77</v>
      </c>
      <c r="L49" s="62" t="s">
        <v>85</v>
      </c>
      <c r="M49" s="62" t="s">
        <v>64</v>
      </c>
      <c r="N49" s="63">
        <v>43040</v>
      </c>
      <c r="O49" s="63">
        <v>43250</v>
      </c>
      <c r="P49" s="64">
        <f t="shared" si="7"/>
        <v>210</v>
      </c>
      <c r="Q49" s="64">
        <f t="shared" si="8"/>
        <v>0.57534246575342463</v>
      </c>
      <c r="R49" s="64"/>
      <c r="S49" s="72"/>
      <c r="T49" s="75"/>
    </row>
    <row r="50" spans="2:20" ht="33.75" customHeight="1" x14ac:dyDescent="0.2">
      <c r="B50" s="95"/>
      <c r="C50" s="97"/>
      <c r="D50" s="97"/>
      <c r="E50" s="67"/>
      <c r="F50" s="67"/>
      <c r="G50" s="67"/>
      <c r="H50" s="69"/>
      <c r="I50" s="67"/>
      <c r="J50" s="67"/>
      <c r="K50" s="61" t="s">
        <v>80</v>
      </c>
      <c r="L50" s="62" t="s">
        <v>85</v>
      </c>
      <c r="M50" s="62" t="s">
        <v>64</v>
      </c>
      <c r="N50" s="63">
        <v>42401</v>
      </c>
      <c r="O50" s="63">
        <v>42459</v>
      </c>
      <c r="P50" s="64">
        <f t="shared" ref="P50" si="9">+O50-N50</f>
        <v>58</v>
      </c>
      <c r="Q50" s="64">
        <f t="shared" ref="Q50" si="10">+P50/365</f>
        <v>0.15890410958904111</v>
      </c>
      <c r="R50" s="64"/>
      <c r="S50" s="72"/>
      <c r="T50" s="75"/>
    </row>
    <row r="51" spans="2:20" ht="33.75" customHeight="1" x14ac:dyDescent="0.2">
      <c r="B51" s="95"/>
      <c r="C51" s="97"/>
      <c r="D51" s="97"/>
      <c r="E51" s="67"/>
      <c r="F51" s="67"/>
      <c r="G51" s="67"/>
      <c r="H51" s="69"/>
      <c r="I51" s="67"/>
      <c r="J51" s="67"/>
      <c r="K51" s="61" t="s">
        <v>79</v>
      </c>
      <c r="L51" s="62" t="s">
        <v>85</v>
      </c>
      <c r="M51" s="62" t="s">
        <v>64</v>
      </c>
      <c r="N51" s="63">
        <v>42522</v>
      </c>
      <c r="O51" s="63">
        <v>42581</v>
      </c>
      <c r="P51" s="64">
        <f t="shared" ref="P51:P54" si="11">+O51-N51</f>
        <v>59</v>
      </c>
      <c r="Q51" s="64">
        <f t="shared" ref="Q51:Q54" si="12">+P51/365</f>
        <v>0.16164383561643836</v>
      </c>
      <c r="R51" s="64"/>
      <c r="S51" s="72"/>
      <c r="T51" s="75"/>
    </row>
    <row r="52" spans="2:20" ht="33.75" customHeight="1" x14ac:dyDescent="0.2">
      <c r="B52" s="95"/>
      <c r="C52" s="97"/>
      <c r="D52" s="97"/>
      <c r="E52" s="67"/>
      <c r="F52" s="67"/>
      <c r="G52" s="67"/>
      <c r="H52" s="69"/>
      <c r="I52" s="67"/>
      <c r="J52" s="67"/>
      <c r="K52" s="61" t="s">
        <v>84</v>
      </c>
      <c r="L52" s="62" t="s">
        <v>85</v>
      </c>
      <c r="M52" s="62" t="s">
        <v>64</v>
      </c>
      <c r="N52" s="63">
        <v>42064</v>
      </c>
      <c r="O52" s="63">
        <v>42125</v>
      </c>
      <c r="P52" s="64">
        <f t="shared" ref="P52" si="13">+O52-N52</f>
        <v>61</v>
      </c>
      <c r="Q52" s="64">
        <f t="shared" ref="Q52" si="14">+P52/365</f>
        <v>0.16712328767123288</v>
      </c>
      <c r="R52" s="64"/>
      <c r="S52" s="72"/>
      <c r="T52" s="75"/>
    </row>
    <row r="53" spans="2:20" ht="33.75" customHeight="1" x14ac:dyDescent="0.2">
      <c r="B53" s="95"/>
      <c r="C53" s="97"/>
      <c r="D53" s="97"/>
      <c r="E53" s="67"/>
      <c r="F53" s="67"/>
      <c r="G53" s="67"/>
      <c r="H53" s="69"/>
      <c r="I53" s="67"/>
      <c r="J53" s="67"/>
      <c r="K53" s="65" t="s">
        <v>81</v>
      </c>
      <c r="L53" s="62" t="s">
        <v>85</v>
      </c>
      <c r="M53" s="62" t="s">
        <v>64</v>
      </c>
      <c r="N53" s="63">
        <v>42248</v>
      </c>
      <c r="O53" s="63">
        <v>42368</v>
      </c>
      <c r="P53" s="64">
        <f t="shared" si="11"/>
        <v>120</v>
      </c>
      <c r="Q53" s="64">
        <f t="shared" si="12"/>
        <v>0.32876712328767121</v>
      </c>
      <c r="R53" s="64"/>
      <c r="S53" s="72"/>
      <c r="T53" s="75"/>
    </row>
    <row r="54" spans="2:20" ht="33.75" customHeight="1" x14ac:dyDescent="0.2">
      <c r="B54" s="95"/>
      <c r="C54" s="97"/>
      <c r="D54" s="97"/>
      <c r="E54" s="67"/>
      <c r="F54" s="67"/>
      <c r="G54" s="67"/>
      <c r="H54" s="69"/>
      <c r="I54" s="67"/>
      <c r="J54" s="67"/>
      <c r="K54" s="65" t="s">
        <v>83</v>
      </c>
      <c r="L54" s="62" t="s">
        <v>85</v>
      </c>
      <c r="M54" s="62" t="s">
        <v>64</v>
      </c>
      <c r="N54" s="63">
        <v>41791</v>
      </c>
      <c r="O54" s="63">
        <v>41912</v>
      </c>
      <c r="P54" s="64">
        <f t="shared" si="11"/>
        <v>121</v>
      </c>
      <c r="Q54" s="64">
        <f t="shared" si="12"/>
        <v>0.33150684931506852</v>
      </c>
      <c r="R54" s="64"/>
      <c r="S54" s="72"/>
      <c r="T54" s="75"/>
    </row>
    <row r="55" spans="2:20" ht="33.75" customHeight="1" thickBot="1" x14ac:dyDescent="0.25">
      <c r="B55" s="96"/>
      <c r="C55" s="98"/>
      <c r="D55" s="98"/>
      <c r="E55" s="68"/>
      <c r="F55" s="68"/>
      <c r="G55" s="68"/>
      <c r="H55" s="70"/>
      <c r="I55" s="68"/>
      <c r="J55" s="68"/>
      <c r="K55" s="65" t="s">
        <v>82</v>
      </c>
      <c r="L55" s="62" t="s">
        <v>85</v>
      </c>
      <c r="M55" s="62" t="s">
        <v>64</v>
      </c>
      <c r="N55" s="63">
        <v>41913</v>
      </c>
      <c r="O55" s="63">
        <v>42001</v>
      </c>
      <c r="P55" s="64">
        <f t="shared" ref="P55" si="15">+O55-N55</f>
        <v>88</v>
      </c>
      <c r="Q55" s="64">
        <f t="shared" ref="Q55" si="16">+P55/365</f>
        <v>0.24109589041095891</v>
      </c>
      <c r="R55" s="64"/>
      <c r="S55" s="73"/>
      <c r="T55" s="76"/>
    </row>
  </sheetData>
  <mergeCells count="21">
    <mergeCell ref="T22:T55"/>
    <mergeCell ref="B2:T2"/>
    <mergeCell ref="C4:D4"/>
    <mergeCell ref="E4:F4"/>
    <mergeCell ref="B5:B21"/>
    <mergeCell ref="C5:D21"/>
    <mergeCell ref="E5:F21"/>
    <mergeCell ref="G5:G21"/>
    <mergeCell ref="H5:H21"/>
    <mergeCell ref="I5:I21"/>
    <mergeCell ref="J5:J21"/>
    <mergeCell ref="S5:S21"/>
    <mergeCell ref="T5:T21"/>
    <mergeCell ref="B22:B55"/>
    <mergeCell ref="C22:D55"/>
    <mergeCell ref="E22:F55"/>
    <mergeCell ref="G22:G55"/>
    <mergeCell ref="H22:H55"/>
    <mergeCell ref="I22:I55"/>
    <mergeCell ref="J22:J55"/>
    <mergeCell ref="S22:S55"/>
  </mergeCells>
  <printOptions horizontalCentered="1" verticalCentered="1"/>
  <pageMargins left="0.23622047244094491" right="0.23622047244094491" top="0.15748031496062992" bottom="0.35433070866141736" header="0.11811023622047245" footer="0.11811023622047245"/>
  <pageSetup paperSize="9" scale="55" fitToHeight="0" orientation="landscape" r:id="rId1"/>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RUMI LABORATORIO</vt:lpstr>
      <vt:lpstr>'RUMI LABORATORIO'!Print_Area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Paz Giron</dc:creator>
  <cp:lastModifiedBy>Adela Valdez</cp:lastModifiedBy>
  <dcterms:created xsi:type="dcterms:W3CDTF">2024-10-24T15:18:56Z</dcterms:created>
  <dcterms:modified xsi:type="dcterms:W3CDTF">2024-12-04T17:21:27Z</dcterms:modified>
</cp:coreProperties>
</file>