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7cf68d15a84b42d/Desktop/LICITACION HUAURA/"/>
    </mc:Choice>
  </mc:AlternateContent>
  <xr:revisionPtr revIDLastSave="110" documentId="13_ncr:1_{383AFE36-42AF-451F-B340-813EE5B6B331}" xr6:coauthVersionLast="47" xr6:coauthVersionMax="47" xr10:uidLastSave="{3860E831-36AA-4428-8CED-8E7E60FF2EE9}"/>
  <bookViews>
    <workbookView xWindow="-108" yWindow="-108" windowWidth="23256" windowHeight="13896" activeTab="1" xr2:uid="{B7A34E5E-DD0D-4581-B0D7-5680195C7A02}"/>
  </bookViews>
  <sheets>
    <sheet name="Resumen" sheetId="3" r:id="rId1"/>
    <sheet name="Presupuesto HU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ftn1" localSheetId="1">'Presupuesto HU'!#REF!</definedName>
    <definedName name="_ftnref1" localSheetId="1">'Presupuesto HU'!#REF!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1">'Presupuesto HU'!$A$1:$M$43</definedName>
    <definedName name="_xlnm.Print_Area" localSheetId="0">Resumen!$B$1:$G$31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2" l="1"/>
  <c r="K31" i="2"/>
  <c r="K30" i="2"/>
  <c r="K29" i="2"/>
  <c r="K27" i="2"/>
  <c r="K26" i="2"/>
  <c r="K25" i="2"/>
  <c r="K24" i="2"/>
  <c r="K23" i="2"/>
  <c r="K22" i="2"/>
  <c r="K21" i="2"/>
  <c r="K20" i="2"/>
  <c r="K19" i="2"/>
  <c r="K18" i="2"/>
  <c r="K17" i="2"/>
  <c r="K16" i="2"/>
  <c r="L32" i="2" l="1"/>
  <c r="K32" i="2"/>
  <c r="L37" i="2" l="1"/>
  <c r="L36" i="2"/>
  <c r="L35" i="2"/>
  <c r="L34" i="2"/>
  <c r="L33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38" i="2" l="1"/>
  <c r="L39" i="2" s="1"/>
  <c r="L40" i="2" s="1"/>
</calcChain>
</file>

<file path=xl/sharedStrings.xml><?xml version="1.0" encoding="utf-8"?>
<sst xmlns="http://schemas.openxmlformats.org/spreadsheetml/2006/main" count="139" uniqueCount="77">
  <si>
    <t>DESCRIPCIÓN</t>
  </si>
  <si>
    <t>Cantidad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</si>
  <si>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</si>
  <si>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</si>
  <si>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</si>
  <si>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</si>
  <si>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</si>
  <si>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</si>
  <si>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</si>
  <si>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</si>
  <si>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</si>
  <si>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</si>
  <si>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</si>
  <si>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</si>
  <si>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</si>
  <si>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</si>
  <si>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</si>
  <si>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</si>
  <si>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Mes</t>
  </si>
  <si>
    <t>SERVICIO CONTRATACIÓN DE CAMIONETAS Y TRANSPORTE DE PERSONAL CON OPERADOR - RÍO HUAURA</t>
  </si>
  <si>
    <t>Día</t>
  </si>
  <si>
    <t>Camioneta de 3 filas (A todo costo)</t>
  </si>
  <si>
    <t>Camioneta pick up 4x4 (A todo costo)</t>
  </si>
  <si>
    <t>Camioneta 3 files 4x4 (A todo costo)</t>
  </si>
  <si>
    <t>Conductor para vehículo (A todo costos) - Horario Nocturno</t>
  </si>
  <si>
    <t>KM Adicional</t>
  </si>
  <si>
    <t>KM</t>
  </si>
  <si>
    <t>HR. Extra Adicional</t>
  </si>
  <si>
    <t xml:space="preserve">Sub Total S/. </t>
  </si>
  <si>
    <t xml:space="preserve">I.G.V 18% </t>
  </si>
  <si>
    <t xml:space="preserve">TOTAL PRESUPUESTO INICIAL INCLUYE IGVS/. </t>
  </si>
  <si>
    <t>Marca</t>
  </si>
  <si>
    <t>Modelo</t>
  </si>
  <si>
    <t>Año</t>
  </si>
  <si>
    <t>Mini van (A todo costo)</t>
  </si>
  <si>
    <t>Mini van / ( A todo costo)</t>
  </si>
  <si>
    <t>Sprinter  (A todo costo)</t>
  </si>
  <si>
    <t>N/A</t>
  </si>
  <si>
    <t>Minibus (A todo costo)</t>
  </si>
  <si>
    <t>Horas</t>
  </si>
  <si>
    <t>(*) Dentro de los precios unitarios de cada equipo se debe de incluir  gastos administrativos y utilidad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</si>
  <si>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</si>
  <si>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</si>
  <si>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</si>
  <si>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</si>
  <si>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</si>
  <si>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</si>
  <si>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</si>
  <si>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</si>
  <si>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</si>
  <si>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CAÑETE</t>
  </si>
  <si>
    <t>Paquete:</t>
  </si>
  <si>
    <t>PAQUETE 5</t>
  </si>
  <si>
    <t>Río:</t>
  </si>
  <si>
    <t>Cliente:</t>
  </si>
  <si>
    <t>OHLA</t>
  </si>
  <si>
    <t>Postor:</t>
  </si>
  <si>
    <t>Lugar:</t>
  </si>
  <si>
    <t>Plazo:</t>
  </si>
  <si>
    <t>Meses</t>
  </si>
  <si>
    <t>Fecha de oferta:</t>
  </si>
  <si>
    <t>SERVICIO DE CONTRATACIÓN DE CAMIONETAS Y TRANSPORTE DE PERSONAL CON OPERADOR - CUENCA HUAURA</t>
  </si>
  <si>
    <t>ACONTRI &amp; ASOCIADOS SAC</t>
  </si>
  <si>
    <t>FREDI VENANCIO BUSTAMANTE FLORES</t>
  </si>
  <si>
    <t>fbustamante@acontrisac.com</t>
  </si>
  <si>
    <t>17.02.2025</t>
  </si>
  <si>
    <t>TOYOTA</t>
  </si>
  <si>
    <t>HILUX</t>
  </si>
  <si>
    <t>HIACE</t>
  </si>
  <si>
    <t>SPRINTER</t>
  </si>
  <si>
    <t>992778753 / 992055183 / 924568085</t>
  </si>
  <si>
    <t>90 dias</t>
  </si>
  <si>
    <t>HUAURA</t>
  </si>
  <si>
    <t>LIMA</t>
  </si>
  <si>
    <t>18.02.2025</t>
  </si>
  <si>
    <t>FORTUNER</t>
  </si>
  <si>
    <t>HYUNDAI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</si>
</sst>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9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43" fontId="0" fillId="4" borderId="4" xfId="1" applyFont="1" applyFill="1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vertical="center"/>
    </xf>
    <xf numFmtId="164" fontId="0" fillId="0" borderId="0" xfId="0" applyNumberFormat="1"/>
    <xf numFmtId="44" fontId="0" fillId="0" borderId="0" xfId="2" applyFont="1"/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0" borderId="17" xfId="0" applyBorder="1"/>
    <xf numFmtId="0" fontId="14" fillId="0" borderId="0" xfId="0" applyFont="1" applyAlignment="1">
      <alignment vertical="center" wrapText="1"/>
    </xf>
    <xf numFmtId="0" fontId="0" fillId="6" borderId="0" xfId="0" applyFill="1"/>
    <xf numFmtId="0" fontId="8" fillId="6" borderId="0" xfId="0" applyFont="1" applyFill="1" applyAlignment="1">
      <alignment horizontal="left"/>
    </xf>
    <xf numFmtId="14" fontId="0" fillId="6" borderId="0" xfId="0" applyNumberForma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2" fillId="5" borderId="6" xfId="0" applyNumberFormat="1" applyFont="1" applyFill="1" applyBorder="1" applyAlignment="1">
      <alignment horizontal="center" vertical="center" wrapText="1"/>
    </xf>
    <xf numFmtId="4" fontId="12" fillId="5" borderId="3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" xfId="3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8.xml"/><Relationship Id="rId19" Type="http://schemas.microsoft.com/office/2017/10/relationships/person" Target="persons/perso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B3E5C9E8-66BB-417B-A414-12A8228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114513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A3D89F-8B48-4CC9-9368-81A9452F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" y="1058544"/>
          <a:ext cx="1140748" cy="581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/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/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>
        <row r="9">
          <cell r="H9">
            <v>0.90469999999999995</v>
          </cell>
        </row>
      </sheetData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>
        <row r="9">
          <cell r="H9">
            <v>0.90469999999999995</v>
          </cell>
        </row>
      </sheetData>
      <sheetData sheetId="1167"/>
      <sheetData sheetId="1168"/>
      <sheetData sheetId="1169"/>
      <sheetData sheetId="1170"/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bustamante@acontrisa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8635-90E0-4B06-BE1C-45E7AB1204FF}">
  <sheetPr>
    <pageSetUpPr autoPageBreaks="0"/>
  </sheetPr>
  <dimension ref="A1:Q31"/>
  <sheetViews>
    <sheetView showGridLines="0" zoomScale="115" zoomScaleNormal="115" zoomScaleSheetLayoutView="115" workbookViewId="0">
      <selection activeCell="D28" sqref="D28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24"/>
      <c r="E1" s="24"/>
      <c r="G1" s="24"/>
    </row>
    <row r="2" spans="1:17" s="25" customFormat="1" ht="13.2" customHeight="1" x14ac:dyDescent="0.3">
      <c r="B2" s="48"/>
      <c r="C2" s="49" t="s">
        <v>41</v>
      </c>
      <c r="D2" s="50"/>
      <c r="E2" s="51"/>
      <c r="F2" s="55" t="s">
        <v>42</v>
      </c>
      <c r="G2" s="5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s="25" customFormat="1" ht="13.2" customHeight="1" x14ac:dyDescent="0.3">
      <c r="B3" s="48"/>
      <c r="C3" s="52"/>
      <c r="D3" s="53"/>
      <c r="E3" s="54"/>
      <c r="F3" s="57" t="s">
        <v>43</v>
      </c>
      <c r="G3" s="58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s="25" customFormat="1" ht="13.2" customHeight="1" x14ac:dyDescent="0.3">
      <c r="B4" s="48"/>
      <c r="C4" s="59" t="s">
        <v>44</v>
      </c>
      <c r="D4" s="60"/>
      <c r="E4" s="61"/>
      <c r="F4" s="55" t="s">
        <v>45</v>
      </c>
      <c r="G4" s="5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s="25" customFormat="1" ht="16.5" customHeight="1" x14ac:dyDescent="0.3">
      <c r="B5" s="48"/>
      <c r="C5" s="62"/>
      <c r="D5" s="63"/>
      <c r="E5" s="64"/>
      <c r="F5" s="65" t="s">
        <v>46</v>
      </c>
      <c r="G5" s="6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s="25" customFormat="1" ht="16.5" customHeight="1" x14ac:dyDescent="0.3">
      <c r="B6" s="27"/>
      <c r="C6" s="28"/>
      <c r="D6" s="28"/>
      <c r="E6" s="28"/>
      <c r="F6" s="28"/>
      <c r="G6" s="28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s="25" customFormat="1" x14ac:dyDescent="0.3">
      <c r="D7" s="29"/>
    </row>
    <row r="8" spans="1:17" s="25" customFormat="1" ht="13.2" x14ac:dyDescent="0.3">
      <c r="B8" s="42"/>
      <c r="C8" s="42"/>
      <c r="D8" s="42"/>
      <c r="E8" s="42"/>
      <c r="F8" s="42"/>
      <c r="G8" s="42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s="31" customFormat="1" ht="15" customHeight="1" thickBot="1" x14ac:dyDescent="0.35">
      <c r="A9"/>
      <c r="B9" s="43" t="s">
        <v>47</v>
      </c>
      <c r="C9" s="43"/>
      <c r="D9" s="43"/>
      <c r="E9" s="43"/>
      <c r="F9" s="43"/>
      <c r="G9" s="43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x14ac:dyDescent="0.3">
      <c r="B10" s="32"/>
      <c r="C10" s="33"/>
      <c r="D10" s="33"/>
      <c r="E10" s="33"/>
      <c r="F10" s="33"/>
      <c r="G10" s="34"/>
    </row>
    <row r="11" spans="1:17" ht="45" customHeight="1" x14ac:dyDescent="0.3">
      <c r="B11" s="35"/>
      <c r="C11" s="36" t="s">
        <v>48</v>
      </c>
      <c r="D11" s="44" t="s">
        <v>49</v>
      </c>
      <c r="E11" s="44"/>
      <c r="F11" s="44"/>
      <c r="G11" s="37"/>
    </row>
    <row r="12" spans="1:17" x14ac:dyDescent="0.3">
      <c r="B12" s="35"/>
      <c r="C12" s="36"/>
      <c r="D12" s="45" t="s">
        <v>50</v>
      </c>
      <c r="E12" s="45"/>
      <c r="F12" s="45"/>
      <c r="G12" s="46"/>
    </row>
    <row r="13" spans="1:17" x14ac:dyDescent="0.3">
      <c r="B13" s="35"/>
      <c r="C13" s="36" t="s">
        <v>51</v>
      </c>
      <c r="D13" s="45" t="s">
        <v>52</v>
      </c>
      <c r="E13" s="45"/>
      <c r="F13" s="45"/>
      <c r="G13" s="46"/>
    </row>
    <row r="14" spans="1:17" ht="39.75" customHeight="1" x14ac:dyDescent="0.3">
      <c r="B14" s="35"/>
      <c r="C14" s="36"/>
      <c r="D14" s="44" t="s">
        <v>61</v>
      </c>
      <c r="E14" s="44"/>
      <c r="F14" s="44"/>
      <c r="G14" s="47"/>
    </row>
    <row r="15" spans="1:17" x14ac:dyDescent="0.3">
      <c r="B15" s="35"/>
      <c r="C15" s="27" t="s">
        <v>53</v>
      </c>
      <c r="D15" s="38" t="s">
        <v>72</v>
      </c>
      <c r="G15" s="37"/>
    </row>
    <row r="16" spans="1:17" x14ac:dyDescent="0.3">
      <c r="B16" s="35"/>
      <c r="C16" s="36"/>
      <c r="G16" s="37"/>
    </row>
    <row r="17" spans="2:7" x14ac:dyDescent="0.3">
      <c r="B17" s="35"/>
      <c r="C17" s="36" t="s">
        <v>54</v>
      </c>
      <c r="D17" t="s">
        <v>55</v>
      </c>
      <c r="G17" s="37"/>
    </row>
    <row r="18" spans="2:7" x14ac:dyDescent="0.3">
      <c r="B18" s="35"/>
      <c r="C18" s="36"/>
      <c r="G18" s="37"/>
    </row>
    <row r="19" spans="2:7" x14ac:dyDescent="0.3">
      <c r="B19" s="35"/>
      <c r="C19" s="36" t="s">
        <v>56</v>
      </c>
      <c r="D19" s="39" t="s">
        <v>62</v>
      </c>
      <c r="G19" s="37"/>
    </row>
    <row r="20" spans="2:7" x14ac:dyDescent="0.3">
      <c r="B20" s="35"/>
      <c r="C20" s="36"/>
      <c r="G20" s="37"/>
    </row>
    <row r="21" spans="2:7" x14ac:dyDescent="0.3">
      <c r="B21" s="35"/>
      <c r="C21" s="36" t="s">
        <v>57</v>
      </c>
      <c r="D21" t="s">
        <v>73</v>
      </c>
      <c r="G21" s="37"/>
    </row>
    <row r="22" spans="2:7" x14ac:dyDescent="0.3">
      <c r="B22" s="35"/>
      <c r="C22" s="36"/>
      <c r="G22" s="37"/>
    </row>
    <row r="23" spans="2:7" x14ac:dyDescent="0.3">
      <c r="B23" s="35"/>
      <c r="C23" s="36"/>
      <c r="G23" s="37"/>
    </row>
    <row r="24" spans="2:7" x14ac:dyDescent="0.3">
      <c r="B24" s="35"/>
      <c r="C24" s="36" t="s">
        <v>58</v>
      </c>
      <c r="D24" s="40">
        <v>19</v>
      </c>
      <c r="E24" t="s">
        <v>59</v>
      </c>
      <c r="G24" s="37"/>
    </row>
    <row r="25" spans="2:7" x14ac:dyDescent="0.3">
      <c r="B25" s="35"/>
      <c r="C25" s="36"/>
      <c r="D25" s="24"/>
      <c r="G25" s="37"/>
    </row>
    <row r="26" spans="2:7" x14ac:dyDescent="0.3">
      <c r="B26" s="35"/>
      <c r="C26" s="36"/>
      <c r="D26" s="24"/>
      <c r="G26" s="37"/>
    </row>
    <row r="27" spans="2:7" x14ac:dyDescent="0.3">
      <c r="B27" s="35"/>
      <c r="C27" s="36" t="s">
        <v>60</v>
      </c>
      <c r="D27" s="41" t="s">
        <v>74</v>
      </c>
      <c r="E27" s="41"/>
      <c r="G27" s="37"/>
    </row>
    <row r="28" spans="2:7" x14ac:dyDescent="0.3">
      <c r="B28" s="35"/>
      <c r="C28" s="36"/>
      <c r="D28" s="24"/>
      <c r="G28" s="37"/>
    </row>
    <row r="29" spans="2:7" x14ac:dyDescent="0.3">
      <c r="B29" s="35"/>
      <c r="C29" s="36"/>
      <c r="D29" s="24"/>
      <c r="G29" s="37"/>
    </row>
    <row r="30" spans="2:7" x14ac:dyDescent="0.3">
      <c r="B30" s="35"/>
      <c r="G30" s="37"/>
    </row>
    <row r="31" spans="2:7" x14ac:dyDescent="0.3">
      <c r="B31" s="35"/>
      <c r="G31" s="37"/>
    </row>
  </sheetData>
  <mergeCells count="14">
    <mergeCell ref="B2:B5"/>
    <mergeCell ref="C2:E3"/>
    <mergeCell ref="F2:G2"/>
    <mergeCell ref="F3:G3"/>
    <mergeCell ref="C4:E5"/>
    <mergeCell ref="F4:G4"/>
    <mergeCell ref="F5:G5"/>
    <mergeCell ref="D27:E27"/>
    <mergeCell ref="B8:G8"/>
    <mergeCell ref="B9:G9"/>
    <mergeCell ref="D11:F11"/>
    <mergeCell ref="D12:G12"/>
    <mergeCell ref="D13:G13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8232-D1ED-46EE-8661-EC6E7406AE00}">
  <dimension ref="B3:O45"/>
  <sheetViews>
    <sheetView tabSelected="1" topLeftCell="B1" zoomScale="90" zoomScaleNormal="90" zoomScaleSheetLayoutView="70" workbookViewId="0">
      <selection activeCell="K32" sqref="K32"/>
    </sheetView>
  </sheetViews>
  <sheetFormatPr baseColWidth="10" defaultRowHeight="14.4" x14ac:dyDescent="0.3"/>
  <cols>
    <col min="1" max="1" width="3.44140625" customWidth="1"/>
    <col min="2" max="2" width="18.6640625" customWidth="1"/>
    <col min="3" max="3" width="52.88671875" customWidth="1"/>
    <col min="4" max="4" width="8.5546875" customWidth="1"/>
    <col min="5" max="5" width="12.21875" customWidth="1"/>
    <col min="6" max="6" width="7.5546875" customWidth="1"/>
    <col min="7" max="7" width="9.44140625" customWidth="1"/>
    <col min="8" max="8" width="16.109375" customWidth="1"/>
    <col min="9" max="9" width="15.109375" customWidth="1"/>
    <col min="10" max="10" width="16.33203125" customWidth="1"/>
    <col min="11" max="11" width="20.88671875" customWidth="1"/>
    <col min="12" max="12" width="21.88671875" customWidth="1"/>
    <col min="13" max="13" width="14" bestFit="1" customWidth="1"/>
    <col min="15" max="15" width="18.88671875" customWidth="1"/>
    <col min="16" max="16" width="40.6640625" customWidth="1"/>
    <col min="18" max="20" width="19.33203125" customWidth="1"/>
  </cols>
  <sheetData>
    <row r="3" spans="2:12" x14ac:dyDescent="0.3">
      <c r="B3" s="68"/>
      <c r="C3" s="69" t="s">
        <v>6</v>
      </c>
      <c r="D3" s="69"/>
      <c r="E3" s="69"/>
      <c r="F3" s="69"/>
      <c r="G3" s="69"/>
      <c r="H3" s="69"/>
      <c r="I3" s="69"/>
      <c r="J3" s="69"/>
      <c r="K3" s="69"/>
      <c r="L3" s="69"/>
    </row>
    <row r="4" spans="2:12" x14ac:dyDescent="0.3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2:12" ht="15.6" x14ac:dyDescent="0.3">
      <c r="B5" s="68"/>
      <c r="C5" s="8" t="s">
        <v>7</v>
      </c>
      <c r="D5" s="8"/>
      <c r="E5" s="8"/>
      <c r="F5" s="8"/>
      <c r="G5" s="8"/>
      <c r="H5" s="70" t="s">
        <v>15</v>
      </c>
      <c r="I5" s="70"/>
      <c r="J5" s="70"/>
      <c r="K5" s="70"/>
      <c r="L5" s="70"/>
    </row>
    <row r="6" spans="2:12" ht="15.6" x14ac:dyDescent="0.3">
      <c r="B6" s="68"/>
      <c r="C6" s="8" t="s">
        <v>8</v>
      </c>
      <c r="D6" s="8"/>
      <c r="E6" s="8"/>
      <c r="F6" s="8"/>
      <c r="G6" s="8"/>
      <c r="H6" s="68" t="s">
        <v>62</v>
      </c>
      <c r="I6" s="68"/>
      <c r="J6" s="68"/>
      <c r="K6" s="68"/>
      <c r="L6" s="68"/>
    </row>
    <row r="7" spans="2:12" ht="15.6" x14ac:dyDescent="0.3">
      <c r="B7" s="68"/>
      <c r="C7" s="8" t="s">
        <v>9</v>
      </c>
      <c r="D7" s="8"/>
      <c r="E7" s="8"/>
      <c r="F7" s="8"/>
      <c r="G7" s="8"/>
      <c r="H7" s="68">
        <v>20516715627</v>
      </c>
      <c r="I7" s="68"/>
      <c r="J7" s="68"/>
      <c r="K7" s="68"/>
      <c r="L7" s="68"/>
    </row>
    <row r="8" spans="2:12" ht="15.6" x14ac:dyDescent="0.3">
      <c r="B8" s="68"/>
      <c r="C8" s="8" t="s">
        <v>10</v>
      </c>
      <c r="D8" s="8"/>
      <c r="E8" s="8"/>
      <c r="F8" s="8"/>
      <c r="G8" s="8"/>
      <c r="H8" s="68" t="s">
        <v>63</v>
      </c>
      <c r="I8" s="68"/>
      <c r="J8" s="68"/>
      <c r="K8" s="68"/>
      <c r="L8" s="68"/>
    </row>
    <row r="9" spans="2:12" ht="15.6" x14ac:dyDescent="0.3">
      <c r="B9" s="68"/>
      <c r="C9" s="8" t="s">
        <v>11</v>
      </c>
      <c r="D9" s="8"/>
      <c r="E9" s="8"/>
      <c r="F9" s="8"/>
      <c r="G9" s="8"/>
      <c r="H9" s="71" t="s">
        <v>64</v>
      </c>
      <c r="I9" s="68"/>
      <c r="J9" s="68"/>
      <c r="K9" s="68"/>
      <c r="L9" s="68"/>
    </row>
    <row r="10" spans="2:12" ht="15.6" x14ac:dyDescent="0.3">
      <c r="B10" s="68"/>
      <c r="C10" s="8" t="s">
        <v>12</v>
      </c>
      <c r="D10" s="8"/>
      <c r="E10" s="8"/>
      <c r="F10" s="8"/>
      <c r="G10" s="8"/>
      <c r="H10" s="68" t="s">
        <v>70</v>
      </c>
      <c r="I10" s="68"/>
      <c r="J10" s="68"/>
      <c r="K10" s="68"/>
      <c r="L10" s="68"/>
    </row>
    <row r="11" spans="2:12" ht="15.6" x14ac:dyDescent="0.3">
      <c r="B11" s="68"/>
      <c r="C11" s="8" t="s">
        <v>13</v>
      </c>
      <c r="D11" s="8"/>
      <c r="E11" s="8"/>
      <c r="F11" s="8"/>
      <c r="G11" s="8"/>
      <c r="H11" s="68" t="s">
        <v>65</v>
      </c>
      <c r="I11" s="68"/>
      <c r="J11" s="68"/>
      <c r="K11" s="68"/>
      <c r="L11" s="68"/>
    </row>
    <row r="12" spans="2:12" ht="15.6" x14ac:dyDescent="0.3">
      <c r="B12" s="68"/>
      <c r="C12" s="8" t="s">
        <v>14</v>
      </c>
      <c r="D12" s="8"/>
      <c r="E12" s="8"/>
      <c r="F12" s="8"/>
      <c r="G12" s="8"/>
      <c r="H12" s="68" t="s">
        <v>71</v>
      </c>
      <c r="I12" s="68"/>
      <c r="J12" s="68"/>
      <c r="K12" s="68"/>
      <c r="L12" s="68"/>
    </row>
    <row r="13" spans="2:12" ht="25.95" customHeight="1" x14ac:dyDescent="0.3">
      <c r="B13" s="72" t="s">
        <v>19</v>
      </c>
      <c r="C13" s="73"/>
      <c r="D13" s="73"/>
      <c r="E13" s="73"/>
      <c r="F13" s="73"/>
      <c r="G13" s="73"/>
      <c r="H13" s="73"/>
      <c r="I13" s="73"/>
      <c r="J13" s="73"/>
      <c r="K13" s="73"/>
      <c r="L13" s="74"/>
    </row>
    <row r="14" spans="2:12" ht="34.200000000000003" customHeight="1" x14ac:dyDescent="0.3">
      <c r="B14" s="75" t="s">
        <v>0</v>
      </c>
      <c r="C14" s="75"/>
      <c r="D14" s="1" t="s">
        <v>31</v>
      </c>
      <c r="E14" s="1" t="s">
        <v>32</v>
      </c>
      <c r="F14" s="1" t="s">
        <v>33</v>
      </c>
      <c r="G14" s="1" t="s">
        <v>26</v>
      </c>
      <c r="H14" s="1" t="s">
        <v>1</v>
      </c>
      <c r="I14" s="7" t="s">
        <v>3</v>
      </c>
      <c r="J14" s="7" t="s">
        <v>2</v>
      </c>
      <c r="K14" s="7" t="s">
        <v>4</v>
      </c>
      <c r="L14" s="7" t="s">
        <v>5</v>
      </c>
    </row>
    <row r="15" spans="2:12" ht="25.95" customHeight="1" x14ac:dyDescent="0.3">
      <c r="B15" s="13">
        <v>1</v>
      </c>
      <c r="C15" s="2" t="s">
        <v>16</v>
      </c>
      <c r="D15" s="2"/>
      <c r="E15" s="2"/>
      <c r="F15" s="2"/>
      <c r="G15" s="2"/>
      <c r="H15" s="3"/>
      <c r="I15" s="3"/>
      <c r="J15" s="3"/>
      <c r="K15" s="2"/>
      <c r="L15" s="14"/>
    </row>
    <row r="16" spans="2:12" ht="25.95" customHeight="1" x14ac:dyDescent="0.3">
      <c r="B16" s="5">
        <v>1.01</v>
      </c>
      <c r="C16" s="9" t="s">
        <v>22</v>
      </c>
      <c r="D16" s="9" t="s">
        <v>66</v>
      </c>
      <c r="E16" s="9" t="s">
        <v>67</v>
      </c>
      <c r="F16" s="9">
        <v>2025</v>
      </c>
      <c r="G16" s="9">
        <v>35000</v>
      </c>
      <c r="H16" s="5">
        <v>1</v>
      </c>
      <c r="I16" s="5" t="s">
        <v>18</v>
      </c>
      <c r="J16" s="17">
        <v>19</v>
      </c>
      <c r="K16" s="6">
        <f>(200+138+200)*30+1520</f>
        <v>17660</v>
      </c>
      <c r="L16" s="6">
        <f t="shared" ref="L16:L37" si="0">+K16*J16*H16</f>
        <v>335540</v>
      </c>
    </row>
    <row r="17" spans="2:12" ht="25.95" customHeight="1" x14ac:dyDescent="0.3">
      <c r="B17" s="5">
        <v>1.02</v>
      </c>
      <c r="C17" s="10" t="s">
        <v>22</v>
      </c>
      <c r="D17" s="9" t="s">
        <v>66</v>
      </c>
      <c r="E17" s="9" t="s">
        <v>67</v>
      </c>
      <c r="F17" s="9">
        <v>2024</v>
      </c>
      <c r="G17" s="9">
        <v>35000</v>
      </c>
      <c r="H17" s="5">
        <v>1</v>
      </c>
      <c r="I17" s="5" t="s">
        <v>18</v>
      </c>
      <c r="J17" s="17">
        <v>19</v>
      </c>
      <c r="K17" s="6">
        <f>(200+138+200)*30+1520</f>
        <v>17660</v>
      </c>
      <c r="L17" s="6">
        <f t="shared" si="0"/>
        <v>335540</v>
      </c>
    </row>
    <row r="18" spans="2:12" ht="25.95" customHeight="1" x14ac:dyDescent="0.3">
      <c r="B18" s="5">
        <v>1.03</v>
      </c>
      <c r="C18" s="10" t="s">
        <v>22</v>
      </c>
      <c r="D18" s="9" t="s">
        <v>66</v>
      </c>
      <c r="E18" s="9" t="s">
        <v>67</v>
      </c>
      <c r="F18" s="9">
        <v>2025</v>
      </c>
      <c r="G18" s="10">
        <v>30000</v>
      </c>
      <c r="H18" s="5">
        <v>1</v>
      </c>
      <c r="I18" s="5" t="s">
        <v>18</v>
      </c>
      <c r="J18" s="17">
        <v>19</v>
      </c>
      <c r="K18" s="6">
        <f t="shared" ref="K18:K27" si="1">(200+138+200)*30+1520</f>
        <v>17660</v>
      </c>
      <c r="L18" s="6">
        <f t="shared" si="0"/>
        <v>335540</v>
      </c>
    </row>
    <row r="19" spans="2:12" ht="25.95" customHeight="1" x14ac:dyDescent="0.3">
      <c r="B19" s="5">
        <v>1.04</v>
      </c>
      <c r="C19" s="10" t="s">
        <v>22</v>
      </c>
      <c r="D19" s="9" t="s">
        <v>66</v>
      </c>
      <c r="E19" s="9" t="s">
        <v>67</v>
      </c>
      <c r="F19" s="9">
        <v>2025</v>
      </c>
      <c r="G19" s="10">
        <v>20000</v>
      </c>
      <c r="H19" s="5">
        <v>1</v>
      </c>
      <c r="I19" s="5" t="s">
        <v>18</v>
      </c>
      <c r="J19" s="17">
        <v>19</v>
      </c>
      <c r="K19" s="6">
        <f t="shared" si="1"/>
        <v>17660</v>
      </c>
      <c r="L19" s="6">
        <f t="shared" si="0"/>
        <v>335540</v>
      </c>
    </row>
    <row r="20" spans="2:12" ht="25.95" customHeight="1" x14ac:dyDescent="0.3">
      <c r="B20" s="5">
        <v>1.05</v>
      </c>
      <c r="C20" s="10" t="s">
        <v>22</v>
      </c>
      <c r="D20" s="9" t="s">
        <v>66</v>
      </c>
      <c r="E20" s="9" t="s">
        <v>67</v>
      </c>
      <c r="F20" s="9">
        <v>2025</v>
      </c>
      <c r="G20" s="10">
        <v>20000</v>
      </c>
      <c r="H20" s="5">
        <v>1</v>
      </c>
      <c r="I20" s="5" t="s">
        <v>18</v>
      </c>
      <c r="J20" s="17">
        <v>19</v>
      </c>
      <c r="K20" s="6">
        <f t="shared" si="1"/>
        <v>17660</v>
      </c>
      <c r="L20" s="6">
        <f t="shared" si="0"/>
        <v>335540</v>
      </c>
    </row>
    <row r="21" spans="2:12" ht="25.95" customHeight="1" x14ac:dyDescent="0.3">
      <c r="B21" s="5">
        <v>1.06</v>
      </c>
      <c r="C21" s="10" t="s">
        <v>22</v>
      </c>
      <c r="D21" s="9" t="s">
        <v>66</v>
      </c>
      <c r="E21" s="9" t="s">
        <v>67</v>
      </c>
      <c r="F21" s="9">
        <v>2025</v>
      </c>
      <c r="G21" s="10">
        <v>25000</v>
      </c>
      <c r="H21" s="5">
        <v>1</v>
      </c>
      <c r="I21" s="5" t="s">
        <v>18</v>
      </c>
      <c r="J21" s="17">
        <v>19</v>
      </c>
      <c r="K21" s="6">
        <f t="shared" si="1"/>
        <v>17660</v>
      </c>
      <c r="L21" s="6">
        <f t="shared" si="0"/>
        <v>335540</v>
      </c>
    </row>
    <row r="22" spans="2:12" ht="25.95" customHeight="1" x14ac:dyDescent="0.3">
      <c r="B22" s="5">
        <v>1.07</v>
      </c>
      <c r="C22" s="10" t="s">
        <v>22</v>
      </c>
      <c r="D22" s="9" t="s">
        <v>66</v>
      </c>
      <c r="E22" s="9" t="s">
        <v>67</v>
      </c>
      <c r="F22" s="9">
        <v>2024</v>
      </c>
      <c r="G22" s="10">
        <v>35000</v>
      </c>
      <c r="H22" s="5">
        <v>1</v>
      </c>
      <c r="I22" s="5" t="s">
        <v>18</v>
      </c>
      <c r="J22" s="17">
        <v>19</v>
      </c>
      <c r="K22" s="6">
        <f t="shared" si="1"/>
        <v>17660</v>
      </c>
      <c r="L22" s="6">
        <f t="shared" si="0"/>
        <v>335540</v>
      </c>
    </row>
    <row r="23" spans="2:12" ht="25.95" customHeight="1" x14ac:dyDescent="0.3">
      <c r="B23" s="5">
        <v>1.08</v>
      </c>
      <c r="C23" s="10" t="s">
        <v>22</v>
      </c>
      <c r="D23" s="9" t="s">
        <v>66</v>
      </c>
      <c r="E23" s="9" t="s">
        <v>67</v>
      </c>
      <c r="F23" s="9">
        <v>2025</v>
      </c>
      <c r="G23" s="10">
        <v>15000</v>
      </c>
      <c r="H23" s="5">
        <v>1</v>
      </c>
      <c r="I23" s="5" t="s">
        <v>18</v>
      </c>
      <c r="J23" s="17">
        <v>19</v>
      </c>
      <c r="K23" s="6">
        <f t="shared" si="1"/>
        <v>17660</v>
      </c>
      <c r="L23" s="6">
        <f t="shared" si="0"/>
        <v>335540</v>
      </c>
    </row>
    <row r="24" spans="2:12" ht="25.95" customHeight="1" x14ac:dyDescent="0.3">
      <c r="B24" s="5">
        <v>1.0900000000000001</v>
      </c>
      <c r="C24" s="10" t="s">
        <v>22</v>
      </c>
      <c r="D24" s="9" t="s">
        <v>66</v>
      </c>
      <c r="E24" s="9" t="s">
        <v>67</v>
      </c>
      <c r="F24" s="9">
        <v>2025</v>
      </c>
      <c r="G24" s="10">
        <v>20000</v>
      </c>
      <c r="H24" s="5">
        <v>1</v>
      </c>
      <c r="I24" s="5" t="s">
        <v>18</v>
      </c>
      <c r="J24" s="17">
        <v>19</v>
      </c>
      <c r="K24" s="6">
        <f t="shared" si="1"/>
        <v>17660</v>
      </c>
      <c r="L24" s="6">
        <f t="shared" si="0"/>
        <v>335540</v>
      </c>
    </row>
    <row r="25" spans="2:12" ht="25.95" customHeight="1" x14ac:dyDescent="0.3">
      <c r="B25" s="5">
        <v>1.1000000000000001</v>
      </c>
      <c r="C25" s="10" t="s">
        <v>22</v>
      </c>
      <c r="D25" s="9" t="s">
        <v>66</v>
      </c>
      <c r="E25" s="9" t="s">
        <v>67</v>
      </c>
      <c r="F25" s="9">
        <v>2025</v>
      </c>
      <c r="G25" s="10">
        <v>10000</v>
      </c>
      <c r="H25" s="5">
        <v>1</v>
      </c>
      <c r="I25" s="5" t="s">
        <v>18</v>
      </c>
      <c r="J25" s="17">
        <v>19</v>
      </c>
      <c r="K25" s="6">
        <f t="shared" si="1"/>
        <v>17660</v>
      </c>
      <c r="L25" s="6">
        <f t="shared" si="0"/>
        <v>335540</v>
      </c>
    </row>
    <row r="26" spans="2:12" ht="25.95" customHeight="1" x14ac:dyDescent="0.3">
      <c r="B26" s="5">
        <v>1.1100000000000001</v>
      </c>
      <c r="C26" s="10" t="s">
        <v>22</v>
      </c>
      <c r="D26" s="9" t="s">
        <v>66</v>
      </c>
      <c r="E26" s="9" t="s">
        <v>67</v>
      </c>
      <c r="F26" s="9">
        <v>2025</v>
      </c>
      <c r="G26" s="10">
        <v>30000</v>
      </c>
      <c r="H26" s="5">
        <v>1</v>
      </c>
      <c r="I26" s="5" t="s">
        <v>18</v>
      </c>
      <c r="J26" s="17">
        <v>19</v>
      </c>
      <c r="K26" s="6">
        <f t="shared" si="1"/>
        <v>17660</v>
      </c>
      <c r="L26" s="6">
        <f t="shared" si="0"/>
        <v>335540</v>
      </c>
    </row>
    <row r="27" spans="2:12" ht="25.95" customHeight="1" x14ac:dyDescent="0.3">
      <c r="B27" s="5">
        <v>1.1200000000000001</v>
      </c>
      <c r="C27" s="10" t="s">
        <v>22</v>
      </c>
      <c r="D27" s="9" t="s">
        <v>66</v>
      </c>
      <c r="E27" s="9" t="s">
        <v>67</v>
      </c>
      <c r="F27" s="9">
        <v>2025</v>
      </c>
      <c r="G27" s="10">
        <v>30000</v>
      </c>
      <c r="H27" s="5">
        <v>1</v>
      </c>
      <c r="I27" s="5" t="s">
        <v>18</v>
      </c>
      <c r="J27" s="17">
        <v>19</v>
      </c>
      <c r="K27" s="6">
        <f t="shared" si="1"/>
        <v>17660</v>
      </c>
      <c r="L27" s="6">
        <f t="shared" si="0"/>
        <v>335540</v>
      </c>
    </row>
    <row r="28" spans="2:12" ht="25.95" customHeight="1" x14ac:dyDescent="0.3">
      <c r="B28" s="5">
        <v>1.1299999999999999</v>
      </c>
      <c r="C28" s="10" t="s">
        <v>23</v>
      </c>
      <c r="D28" s="10" t="s">
        <v>66</v>
      </c>
      <c r="E28" s="10" t="s">
        <v>75</v>
      </c>
      <c r="F28" s="10">
        <v>2024</v>
      </c>
      <c r="G28" s="4">
        <v>11000</v>
      </c>
      <c r="H28" s="11">
        <v>1</v>
      </c>
      <c r="I28" s="5" t="s">
        <v>18</v>
      </c>
      <c r="J28" s="17">
        <v>19</v>
      </c>
      <c r="K28" s="6">
        <f>(320+138+200)*30+1520</f>
        <v>21260</v>
      </c>
      <c r="L28" s="6">
        <f t="shared" si="0"/>
        <v>403940</v>
      </c>
    </row>
    <row r="29" spans="2:12" ht="28.8" customHeight="1" x14ac:dyDescent="0.3">
      <c r="B29" s="5">
        <v>1.1399999999999999</v>
      </c>
      <c r="C29" s="10" t="s">
        <v>34</v>
      </c>
      <c r="D29" s="10" t="s">
        <v>66</v>
      </c>
      <c r="E29" s="10" t="s">
        <v>68</v>
      </c>
      <c r="F29" s="10">
        <v>2025</v>
      </c>
      <c r="G29" s="12">
        <v>0</v>
      </c>
      <c r="H29" s="5">
        <v>1</v>
      </c>
      <c r="I29" s="5" t="s">
        <v>18</v>
      </c>
      <c r="J29" s="17">
        <v>19</v>
      </c>
      <c r="K29" s="6">
        <f>(280+138+200)*30+1520</f>
        <v>20060</v>
      </c>
      <c r="L29" s="6">
        <f t="shared" si="0"/>
        <v>381140</v>
      </c>
    </row>
    <row r="30" spans="2:12" ht="25.95" customHeight="1" x14ac:dyDescent="0.3">
      <c r="B30" s="5">
        <v>1.1499999999999999</v>
      </c>
      <c r="C30" s="10" t="s">
        <v>35</v>
      </c>
      <c r="D30" s="10" t="s">
        <v>66</v>
      </c>
      <c r="E30" s="10" t="s">
        <v>68</v>
      </c>
      <c r="F30" s="18">
        <v>2025</v>
      </c>
      <c r="G30" s="18">
        <v>0</v>
      </c>
      <c r="H30" s="15">
        <v>1</v>
      </c>
      <c r="I30" s="5" t="s">
        <v>18</v>
      </c>
      <c r="J30" s="17">
        <v>19</v>
      </c>
      <c r="K30" s="6">
        <f>(280+138+200)*30+1520</f>
        <v>20060</v>
      </c>
      <c r="L30" s="6">
        <f t="shared" si="0"/>
        <v>381140</v>
      </c>
    </row>
    <row r="31" spans="2:12" ht="25.95" customHeight="1" x14ac:dyDescent="0.3">
      <c r="B31" s="5">
        <v>1.1599999999999999</v>
      </c>
      <c r="C31" s="10" t="s">
        <v>36</v>
      </c>
      <c r="D31" s="10" t="s">
        <v>76</v>
      </c>
      <c r="E31" s="10" t="s">
        <v>69</v>
      </c>
      <c r="F31" s="18">
        <v>2025</v>
      </c>
      <c r="G31" s="9">
        <v>0</v>
      </c>
      <c r="H31" s="15">
        <v>1</v>
      </c>
      <c r="I31" s="15" t="s">
        <v>18</v>
      </c>
      <c r="J31" s="19">
        <v>19</v>
      </c>
      <c r="K31" s="6">
        <f>(380+138+200)*30+1520</f>
        <v>23060</v>
      </c>
      <c r="L31" s="6">
        <f t="shared" si="0"/>
        <v>438140</v>
      </c>
    </row>
    <row r="32" spans="2:12" ht="25.95" customHeight="1" x14ac:dyDescent="0.3">
      <c r="B32" s="5">
        <v>1.17</v>
      </c>
      <c r="C32" s="10" t="s">
        <v>24</v>
      </c>
      <c r="D32" s="5" t="s">
        <v>37</v>
      </c>
      <c r="E32" s="5" t="s">
        <v>37</v>
      </c>
      <c r="F32" s="5"/>
      <c r="G32" s="5"/>
      <c r="H32" s="5">
        <v>1</v>
      </c>
      <c r="I32" s="5" t="s">
        <v>20</v>
      </c>
      <c r="J32" s="20">
        <v>780</v>
      </c>
      <c r="K32" s="6">
        <f>(138+200)</f>
        <v>338</v>
      </c>
      <c r="L32" s="6">
        <f>+J32*K32</f>
        <v>263640</v>
      </c>
    </row>
    <row r="33" spans="2:15" ht="25.95" customHeight="1" x14ac:dyDescent="0.3">
      <c r="B33" s="5">
        <v>1.18</v>
      </c>
      <c r="C33" s="10" t="s">
        <v>17</v>
      </c>
      <c r="D33" s="5"/>
      <c r="E33" s="5"/>
      <c r="F33" s="5"/>
      <c r="G33" s="5"/>
      <c r="H33" s="5">
        <v>1</v>
      </c>
      <c r="I33" s="5" t="s">
        <v>20</v>
      </c>
      <c r="J33" s="20">
        <v>75</v>
      </c>
      <c r="K33" s="6"/>
      <c r="L33" s="6">
        <f t="shared" si="0"/>
        <v>0</v>
      </c>
    </row>
    <row r="34" spans="2:15" ht="25.95" customHeight="1" x14ac:dyDescent="0.3">
      <c r="B34" s="5">
        <v>1.19</v>
      </c>
      <c r="C34" s="10" t="s">
        <v>21</v>
      </c>
      <c r="D34" s="5"/>
      <c r="E34" s="5"/>
      <c r="F34" s="5"/>
      <c r="G34" s="5"/>
      <c r="H34" s="5">
        <v>1</v>
      </c>
      <c r="I34" s="5" t="s">
        <v>20</v>
      </c>
      <c r="J34" s="20">
        <v>225</v>
      </c>
      <c r="K34" s="6"/>
      <c r="L34" s="6">
        <f t="shared" si="0"/>
        <v>0</v>
      </c>
    </row>
    <row r="35" spans="2:15" ht="25.95" customHeight="1" x14ac:dyDescent="0.3">
      <c r="B35" s="5">
        <v>1.2</v>
      </c>
      <c r="C35" s="10" t="s">
        <v>38</v>
      </c>
      <c r="D35" s="5"/>
      <c r="E35" s="5"/>
      <c r="F35" s="5"/>
      <c r="G35" s="5"/>
      <c r="H35" s="5">
        <v>1</v>
      </c>
      <c r="I35" s="5" t="s">
        <v>20</v>
      </c>
      <c r="J35" s="20">
        <v>30</v>
      </c>
      <c r="K35" s="6"/>
      <c r="L35" s="6">
        <f t="shared" si="0"/>
        <v>0</v>
      </c>
    </row>
    <row r="36" spans="2:15" ht="25.95" customHeight="1" x14ac:dyDescent="0.3">
      <c r="B36" s="5">
        <v>1.21</v>
      </c>
      <c r="C36" s="10" t="s">
        <v>25</v>
      </c>
      <c r="D36" s="5" t="s">
        <v>37</v>
      </c>
      <c r="E36" s="5" t="s">
        <v>37</v>
      </c>
      <c r="F36" s="5"/>
      <c r="G36" s="5"/>
      <c r="H36" s="5">
        <v>1</v>
      </c>
      <c r="I36" s="5" t="s">
        <v>26</v>
      </c>
      <c r="J36" s="20">
        <v>22500</v>
      </c>
      <c r="K36" s="6"/>
      <c r="L36" s="6">
        <f t="shared" si="0"/>
        <v>0</v>
      </c>
    </row>
    <row r="37" spans="2:15" ht="25.95" customHeight="1" x14ac:dyDescent="0.3">
      <c r="B37" s="5">
        <v>1.22</v>
      </c>
      <c r="C37" s="10" t="s">
        <v>27</v>
      </c>
      <c r="D37" s="5" t="s">
        <v>37</v>
      </c>
      <c r="E37" s="5" t="s">
        <v>37</v>
      </c>
      <c r="F37" s="5"/>
      <c r="G37" s="5"/>
      <c r="H37" s="5">
        <v>1</v>
      </c>
      <c r="I37" s="5" t="s">
        <v>39</v>
      </c>
      <c r="J37" s="20">
        <v>10000</v>
      </c>
      <c r="K37" s="6"/>
      <c r="L37" s="6">
        <f t="shared" si="0"/>
        <v>0</v>
      </c>
    </row>
    <row r="38" spans="2:15" ht="25.95" customHeight="1" x14ac:dyDescent="0.3">
      <c r="B38" s="76" t="s">
        <v>28</v>
      </c>
      <c r="C38" s="76"/>
      <c r="D38" s="76"/>
      <c r="E38" s="76"/>
      <c r="F38" s="76"/>
      <c r="G38" s="76"/>
      <c r="H38" s="76"/>
      <c r="I38" s="76"/>
      <c r="J38" s="76"/>
      <c r="K38" s="76"/>
      <c r="L38" s="21">
        <f>+SUM(L16:L37)</f>
        <v>5894480</v>
      </c>
      <c r="M38" s="22"/>
    </row>
    <row r="39" spans="2:15" ht="25.95" customHeight="1" x14ac:dyDescent="0.3">
      <c r="B39" s="77" t="s">
        <v>29</v>
      </c>
      <c r="C39" s="77"/>
      <c r="D39" s="77"/>
      <c r="E39" s="77"/>
      <c r="F39" s="77"/>
      <c r="G39" s="77"/>
      <c r="H39" s="77"/>
      <c r="I39" s="77"/>
      <c r="J39" s="77"/>
      <c r="K39" s="77"/>
      <c r="L39" s="6">
        <f>+L38*0.18</f>
        <v>1061006.3999999999</v>
      </c>
    </row>
    <row r="40" spans="2:15" ht="25.95" customHeight="1" x14ac:dyDescent="0.3">
      <c r="B40" s="78" t="s">
        <v>30</v>
      </c>
      <c r="C40" s="78"/>
      <c r="D40" s="78"/>
      <c r="E40" s="78"/>
      <c r="F40" s="78"/>
      <c r="G40" s="78"/>
      <c r="H40" s="78"/>
      <c r="I40" s="78"/>
      <c r="J40" s="78"/>
      <c r="K40" s="78"/>
      <c r="L40" s="16">
        <f>+L38+L39</f>
        <v>6955486.4000000004</v>
      </c>
      <c r="M40" s="23"/>
      <c r="O40" s="23"/>
    </row>
    <row r="43" spans="2:15" x14ac:dyDescent="0.3">
      <c r="B43" s="67" t="s">
        <v>40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</row>
    <row r="44" spans="2:15" x14ac:dyDescent="0.3"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</row>
    <row r="45" spans="2:15" x14ac:dyDescent="0.3"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</row>
  </sheetData>
  <mergeCells count="16">
    <mergeCell ref="B43:L45"/>
    <mergeCell ref="B3:B12"/>
    <mergeCell ref="C3:L4"/>
    <mergeCell ref="H5:L5"/>
    <mergeCell ref="H6:L6"/>
    <mergeCell ref="H7:L7"/>
    <mergeCell ref="H8:L8"/>
    <mergeCell ref="H9:L9"/>
    <mergeCell ref="H10:L10"/>
    <mergeCell ref="H11:L11"/>
    <mergeCell ref="H12:L12"/>
    <mergeCell ref="B13:L13"/>
    <mergeCell ref="B14:C14"/>
    <mergeCell ref="B38:K38"/>
    <mergeCell ref="B39:K39"/>
    <mergeCell ref="B40:K40"/>
  </mergeCells>
  <hyperlinks>
    <hyperlink ref="H9" r:id="rId1" xr:uid="{D3039203-AC2E-41C9-9845-91AFE23D2E94}"/>
  </hyperlinks>
  <pageMargins left="0.7" right="0.7" top="0.75" bottom="0.75" header="0.3" footer="0.3"/>
  <pageSetup paperSize="9" scale="46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TaxCatchAll xmlns="f6e367a7-f66a-4ebd-b1f0-d35f04ad201a" xsi:nil="true"/>
    <Item xmlns="4eec194a-913b-45a4-8e4e-51ae0fd204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34" ma:contentTypeDescription="Crear nuevo documento." ma:contentTypeScope="" ma:versionID="b4399385250d8e7c78b17b736f59f3ed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c75eedd79b0c2f913c2f9b0cc8c20c19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A6A51B-A998-48F5-B6A5-2B14570D9930}">
  <ds:schemaRefs>
    <ds:schemaRef ds:uri="http://schemas.microsoft.com/office/2006/metadata/properties"/>
    <ds:schemaRef ds:uri="http://schemas.microsoft.com/office/infopath/2007/PartnerControls"/>
    <ds:schemaRef ds:uri="4eec194a-913b-45a4-8e4e-51ae0fd204dc"/>
    <ds:schemaRef ds:uri="f6e367a7-f66a-4ebd-b1f0-d35f04ad201a"/>
  </ds:schemaRefs>
</ds:datastoreItem>
</file>

<file path=customXml/itemProps2.xml><?xml version="1.0" encoding="utf-8"?>
<ds:datastoreItem xmlns:ds="http://schemas.openxmlformats.org/officeDocument/2006/customXml" ds:itemID="{8E847512-BD64-47C0-BDAC-9FAAEF7BED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C3A38D-5565-4CF6-A67F-6919191ED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 HU</vt:lpstr>
      <vt:lpstr>'Presupuesto HU'!Área_de_impresión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Fredi Bustamante Flores</cp:lastModifiedBy>
  <cp:lastPrinted>2022-04-04T19:32:54Z</cp:lastPrinted>
  <dcterms:created xsi:type="dcterms:W3CDTF">2022-01-07T17:20:54Z</dcterms:created>
  <dcterms:modified xsi:type="dcterms:W3CDTF">2025-02-19T00:19:26Z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  <property fmtid="{D5CDD505-2E9C-101B-9397-08002B2CF9AE}" pid="3" name="Order">
    <vt:r8>117002100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